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07-2025\"/>
    </mc:Choice>
  </mc:AlternateContent>
  <xr:revisionPtr revIDLastSave="0" documentId="8_{4AA771AD-A9DB-4FEF-BDD9-3642DCE7883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3" i="16" l="1"/>
  <c r="B145" i="16" s="1"/>
  <c r="B114" i="16"/>
  <c r="B50" i="16"/>
  <c r="B153" i="16"/>
  <c r="B147" i="16"/>
  <c r="B88" i="16"/>
  <c r="B74" i="16"/>
  <c r="B60" i="16"/>
  <c r="B53" i="16"/>
  <c r="B58" i="16"/>
  <c r="B39" i="16"/>
  <c r="B27" i="16"/>
  <c r="B130" i="16" l="1"/>
  <c r="B103" i="16"/>
  <c r="B98" i="16"/>
  <c r="B100" i="16" s="1"/>
  <c r="B175" i="16"/>
  <c r="B163" i="16"/>
  <c r="B159" i="16"/>
  <c r="B156" i="16"/>
  <c r="B192" i="16"/>
  <c r="B102" i="16" l="1"/>
  <c r="B117" i="16"/>
  <c r="B120" i="16"/>
  <c r="B154" i="16" s="1"/>
  <c r="B161" i="16"/>
  <c r="B72" i="16"/>
  <c r="B85" i="16" s="1"/>
  <c r="B186" i="16" l="1"/>
  <c r="B119" i="16"/>
  <c r="B52" i="16"/>
  <c r="B87" i="16"/>
  <c r="B25" i="16"/>
</calcChain>
</file>

<file path=xl/sharedStrings.xml><?xml version="1.0" encoding="utf-8"?>
<sst xmlns="http://schemas.openxmlformats.org/spreadsheetml/2006/main" count="182" uniqueCount="149">
  <si>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</si>
  <si>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</si>
  <si>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</si>
  <si>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</si>
  <si>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</si>
  <si>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</si>
  <si>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</si>
  <si>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</si>
  <si>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VIGÊNCIA DO CONTRATO DE GESTÃO/TERMO ADITIVO:                                                             INÍCIO 01/07/2022      E              TÉRMINO  01/08/2026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</si>
  <si>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</si>
  <si>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</si>
  <si>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</si>
  <si>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</si>
  <si>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</si>
  <si>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</si>
  <si>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</si>
  <si>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</si>
  <si>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</si>
  <si>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</si>
  <si>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</si>
  <si>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</si>
  <si>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</si>
  <si>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</si>
  <si>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</si>
  <si>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</si>
  <si>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</si>
  <si>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</si>
  <si>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</si>
  <si>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</si>
  <si>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</si>
  <si>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</si>
  <si>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</si>
  <si>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</si>
  <si>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</si>
  <si>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</si>
  <si>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</si>
  <si>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</si>
  <si>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</si>
  <si>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</si>
  <si>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</si>
  <si>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</si>
  <si>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</si>
  <si>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</si>
  <si>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</si>
  <si>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</si>
  <si>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</si>
  <si>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</si>
  <si>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</si>
  <si>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</si>
  <si>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</si>
  <si>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</si>
  <si>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</si>
  <si>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</si>
  <si>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</si>
  <si>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</si>
  <si>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</si>
  <si>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</si>
  <si>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</si>
  <si>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</si>
  <si>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</si>
  <si>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</si>
  <si>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</si>
  <si>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</si>
  <si>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</si>
  <si>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</si>
  <si>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</si>
  <si>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</si>
  <si>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</si>
  <si>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</si>
  <si>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</si>
  <si>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</si>
  <si>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</si>
  <si>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</si>
  <si>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</si>
  <si>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</si>
  <si>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</si>
  <si>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</si>
  <si>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</si>
  <si>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</si>
  <si>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</si>
  <si>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</si>
  <si>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</si>
  <si>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</si>
  <si>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</si>
  <si>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</si>
  <si>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</si>
  <si>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</si>
  <si>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</si>
  <si>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</si>
  <si>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</si>
  <si>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</si>
  <si>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</si>
  <si>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</si>
  <si>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</si>
  <si>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</si>
  <si>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</si>
  <si>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</si>
  <si>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</si>
  <si>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</si>
  <si>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</si>
  <si>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</si>
  <si>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</si>
  <si>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</si>
  <si>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</si>
  <si>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</si>
  <si>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</si>
  <si>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</si>
  <si>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</si>
  <si>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</si>
  <si>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</si>
  <si>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</si>
  <si>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</si>
  <si>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</si>
  <si>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</si>
  <si>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</si>
  <si>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</si>
  <si>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</si>
  <si>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</si>
  <si>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</si>
  <si>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</si>
  <si>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</si>
  <si>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</si>
  <si>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</si>
  <si>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</si>
  <si>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</si>
  <si>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</si>
  <si>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</si>
  <si>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</si>
  <si>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</si>
  <si>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</si>
  <si>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</si>
  <si>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</si>
  <si>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</si>
  <si>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</si>
  <si>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</si>
  <si>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</si>
  <si>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</si>
  <si>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</si>
  <si>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</si>
  <si>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</si>
  <si>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</si>
  <si>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</si>
  <si>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</si>
  <si>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 xml:space="preserve">Competência:  JULHO/2025 </t>
  </si>
  <si>
    <t>7.SALDO BANCÁRIO FINAL EM 31.07.2025</t>
  </si>
  <si>
    <t>C.E.F. APLICAÇÃO GIRO 1882-3  - CUSTEIO</t>
  </si>
  <si>
    <t xml:space="preserve">C.E.F AG. 0012 APLICAÇÃO  580825377-9 OBRA </t>
  </si>
  <si>
    <t>Bolsa Residência</t>
  </si>
  <si>
    <t>Formosa, 08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</si>
</sst>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4" fontId="14" fillId="4" borderId="1" xfId="2" applyFont="1" applyFill="1" applyBorder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200"/>
  <sheetViews>
    <sheetView tabSelected="1" zoomScaleNormal="100" workbookViewId="0">
      <selection activeCell="B199" sqref="B199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126</v>
      </c>
      <c r="B8" s="106"/>
    </row>
    <row r="9" spans="1:2" s="2" customFormat="1" ht="32.25" customHeight="1" x14ac:dyDescent="0.25">
      <c r="A9" s="107" t="s">
        <v>127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8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111</v>
      </c>
      <c r="B19" s="26"/>
    </row>
    <row r="20" spans="1:2" s="8" customFormat="1" x14ac:dyDescent="0.25">
      <c r="A20" s="7" t="s">
        <v>9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10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143</v>
      </c>
      <c r="B24" s="99"/>
    </row>
    <row r="25" spans="1:2" s="2" customFormat="1" x14ac:dyDescent="0.25">
      <c r="A25" s="79" t="s">
        <v>11</v>
      </c>
      <c r="B25" s="81">
        <f>B26+B27+B39</f>
        <v>110269113.29000001</v>
      </c>
    </row>
    <row r="26" spans="1:2" s="2" customFormat="1" x14ac:dyDescent="0.25">
      <c r="A26" s="1" t="s">
        <v>12</v>
      </c>
      <c r="B26" s="70">
        <v>0</v>
      </c>
    </row>
    <row r="27" spans="1:2" s="2" customFormat="1" x14ac:dyDescent="0.25">
      <c r="A27" s="47" t="s">
        <v>13</v>
      </c>
      <c r="B27" s="70">
        <f>SUM(B28:B38)</f>
        <v>160346.37</v>
      </c>
    </row>
    <row r="28" spans="1:2" s="2" customFormat="1" x14ac:dyDescent="0.25">
      <c r="A28" s="1" t="s">
        <v>89</v>
      </c>
      <c r="B28" s="71">
        <v>0</v>
      </c>
    </row>
    <row r="29" spans="1:2" s="2" customFormat="1" x14ac:dyDescent="0.25">
      <c r="A29" s="1" t="s">
        <v>117</v>
      </c>
      <c r="B29" s="71">
        <v>0</v>
      </c>
    </row>
    <row r="30" spans="1:2" s="2" customFormat="1" x14ac:dyDescent="0.25">
      <c r="A30" s="1" t="s">
        <v>90</v>
      </c>
      <c r="B30" s="71">
        <v>0</v>
      </c>
    </row>
    <row r="31" spans="1:2" s="2" customFormat="1" x14ac:dyDescent="0.25">
      <c r="A31" s="1" t="s">
        <v>91</v>
      </c>
      <c r="B31" s="71">
        <v>0</v>
      </c>
    </row>
    <row r="32" spans="1:2" s="2" customFormat="1" x14ac:dyDescent="0.25">
      <c r="A32" s="1" t="s">
        <v>118</v>
      </c>
      <c r="B32" s="71">
        <v>0</v>
      </c>
    </row>
    <row r="33" spans="1:2" s="2" customFormat="1" x14ac:dyDescent="0.25">
      <c r="A33" s="1" t="s">
        <v>119</v>
      </c>
      <c r="B33" s="93">
        <v>0</v>
      </c>
    </row>
    <row r="34" spans="1:2" s="2" customFormat="1" x14ac:dyDescent="0.25">
      <c r="A34" s="1" t="s">
        <v>92</v>
      </c>
      <c r="B34" s="93">
        <v>0</v>
      </c>
    </row>
    <row r="35" spans="1:2" s="2" customFormat="1" x14ac:dyDescent="0.25">
      <c r="A35" s="1" t="s">
        <v>130</v>
      </c>
      <c r="B35" s="93">
        <v>0</v>
      </c>
    </row>
    <row r="36" spans="1:2" s="2" customFormat="1" x14ac:dyDescent="0.25">
      <c r="A36" s="1" t="s">
        <v>131</v>
      </c>
      <c r="B36" s="93">
        <v>0</v>
      </c>
    </row>
    <row r="37" spans="1:2" s="2" customFormat="1" x14ac:dyDescent="0.25">
      <c r="A37" s="1" t="s">
        <v>132</v>
      </c>
      <c r="B37" s="93">
        <v>152347.28</v>
      </c>
    </row>
    <row r="38" spans="1:2" s="2" customFormat="1" x14ac:dyDescent="0.25">
      <c r="A38" s="1" t="s">
        <v>120</v>
      </c>
      <c r="B38" s="93">
        <v>7999.09</v>
      </c>
    </row>
    <row r="39" spans="1:2" s="2" customFormat="1" x14ac:dyDescent="0.25">
      <c r="A39" s="46" t="s">
        <v>15</v>
      </c>
      <c r="B39" s="48">
        <f>SUM(B40:B49)</f>
        <v>110108766.92</v>
      </c>
    </row>
    <row r="40" spans="1:2" s="2" customFormat="1" x14ac:dyDescent="0.25">
      <c r="A40" s="1" t="s">
        <v>133</v>
      </c>
      <c r="B40" s="34">
        <v>0</v>
      </c>
    </row>
    <row r="41" spans="1:2" s="2" customFormat="1" x14ac:dyDescent="0.25">
      <c r="A41" s="1" t="s">
        <v>134</v>
      </c>
      <c r="B41" s="34">
        <v>4795463.6799999997</v>
      </c>
    </row>
    <row r="42" spans="1:2" s="2" customFormat="1" x14ac:dyDescent="0.25">
      <c r="A42" s="1" t="s">
        <v>135</v>
      </c>
      <c r="B42" s="34">
        <v>14060699.25</v>
      </c>
    </row>
    <row r="43" spans="1:2" s="2" customFormat="1" x14ac:dyDescent="0.25">
      <c r="A43" s="1" t="s">
        <v>136</v>
      </c>
      <c r="B43" s="34">
        <v>813028.61</v>
      </c>
    </row>
    <row r="44" spans="1:2" s="2" customFormat="1" x14ac:dyDescent="0.25">
      <c r="A44" s="1" t="s">
        <v>142</v>
      </c>
      <c r="B44" s="34">
        <v>89920870.060000002</v>
      </c>
    </row>
    <row r="45" spans="1:2" s="2" customFormat="1" x14ac:dyDescent="0.25">
      <c r="A45" s="1" t="s">
        <v>146</v>
      </c>
      <c r="B45" s="34">
        <v>7339.78</v>
      </c>
    </row>
    <row r="46" spans="1:2" s="2" customFormat="1" x14ac:dyDescent="0.25">
      <c r="A46" s="1" t="s">
        <v>145</v>
      </c>
      <c r="B46" s="34">
        <v>0</v>
      </c>
    </row>
    <row r="47" spans="1:2" s="2" customFormat="1" x14ac:dyDescent="0.25">
      <c r="A47" s="1" t="s">
        <v>94</v>
      </c>
      <c r="B47" s="34">
        <v>0</v>
      </c>
    </row>
    <row r="48" spans="1:2" s="2" customFormat="1" x14ac:dyDescent="0.25">
      <c r="A48" s="1" t="s">
        <v>96</v>
      </c>
      <c r="B48" s="34">
        <v>0</v>
      </c>
    </row>
    <row r="49" spans="1:4" s="2" customFormat="1" x14ac:dyDescent="0.25">
      <c r="A49" s="1" t="s">
        <v>95</v>
      </c>
      <c r="B49" s="34">
        <v>511365.54</v>
      </c>
    </row>
    <row r="50" spans="1:4" s="2" customFormat="1" x14ac:dyDescent="0.25">
      <c r="A50" s="80" t="s">
        <v>16</v>
      </c>
      <c r="B50" s="65">
        <f>B28+B29+B30+B31+B32+B33+B34+B35+B36+B37+B38+B41+B42+B43++B44+B45+B46+B47+B48+B49</f>
        <v>110269113.29000001</v>
      </c>
    </row>
    <row r="51" spans="1:4" s="2" customFormat="1" x14ac:dyDescent="0.25">
      <c r="A51" s="11"/>
      <c r="B51" s="3"/>
    </row>
    <row r="52" spans="1:4" s="2" customFormat="1" x14ac:dyDescent="0.25">
      <c r="A52" s="79" t="s">
        <v>17</v>
      </c>
      <c r="B52" s="64">
        <f>B53+B58+B60+B72+B74</f>
        <v>9499259.709999999</v>
      </c>
    </row>
    <row r="53" spans="1:4" s="2" customFormat="1" x14ac:dyDescent="0.25">
      <c r="A53" s="49" t="s">
        <v>82</v>
      </c>
      <c r="B53" s="63">
        <f>SUM(B54:B57)</f>
        <v>6930130.0699999994</v>
      </c>
      <c r="D53" s="32"/>
    </row>
    <row r="54" spans="1:4" s="2" customFormat="1" x14ac:dyDescent="0.25">
      <c r="A54" s="1" t="s">
        <v>119</v>
      </c>
      <c r="B54" s="44">
        <v>0</v>
      </c>
    </row>
    <row r="55" spans="1:4" s="2" customFormat="1" x14ac:dyDescent="0.25">
      <c r="A55" s="43" t="s">
        <v>97</v>
      </c>
      <c r="B55" s="44">
        <v>0</v>
      </c>
    </row>
    <row r="56" spans="1:4" s="2" customFormat="1" x14ac:dyDescent="0.25">
      <c r="A56" s="1" t="s">
        <v>132</v>
      </c>
      <c r="B56" s="44">
        <v>58328.27</v>
      </c>
    </row>
    <row r="57" spans="1:4" s="2" customFormat="1" x14ac:dyDescent="0.25">
      <c r="A57" s="1" t="s">
        <v>130</v>
      </c>
      <c r="B57" s="44">
        <v>6871801.7999999998</v>
      </c>
    </row>
    <row r="58" spans="1:4" s="2" customFormat="1" x14ac:dyDescent="0.25">
      <c r="A58" s="50" t="s">
        <v>18</v>
      </c>
      <c r="B58" s="69">
        <f>B59</f>
        <v>0</v>
      </c>
    </row>
    <row r="59" spans="1:4" s="2" customFormat="1" x14ac:dyDescent="0.25">
      <c r="A59" s="1" t="s">
        <v>131</v>
      </c>
      <c r="B59" s="45">
        <v>0</v>
      </c>
    </row>
    <row r="60" spans="1:4" s="2" customFormat="1" x14ac:dyDescent="0.25">
      <c r="A60" s="53" t="s">
        <v>19</v>
      </c>
      <c r="B60" s="54">
        <f>SUM(B61:B71)</f>
        <v>1191060.3999999999</v>
      </c>
    </row>
    <row r="61" spans="1:4" s="2" customFormat="1" x14ac:dyDescent="0.25">
      <c r="A61" s="4" t="s">
        <v>93</v>
      </c>
      <c r="B61" s="35">
        <v>0</v>
      </c>
    </row>
    <row r="62" spans="1:4" s="2" customFormat="1" x14ac:dyDescent="0.25">
      <c r="A62" s="4" t="s">
        <v>98</v>
      </c>
      <c r="B62" s="35">
        <v>0</v>
      </c>
    </row>
    <row r="63" spans="1:4" s="2" customFormat="1" x14ac:dyDescent="0.25">
      <c r="A63" s="1" t="s">
        <v>134</v>
      </c>
      <c r="B63" s="35">
        <v>67650.289999999994</v>
      </c>
    </row>
    <row r="64" spans="1:4" s="2" customFormat="1" x14ac:dyDescent="0.25">
      <c r="A64" s="1" t="s">
        <v>136</v>
      </c>
      <c r="B64" s="35">
        <v>10208.14</v>
      </c>
    </row>
    <row r="65" spans="1:2" s="2" customFormat="1" x14ac:dyDescent="0.25">
      <c r="A65" s="4" t="s">
        <v>121</v>
      </c>
      <c r="B65" s="35">
        <v>0</v>
      </c>
    </row>
    <row r="66" spans="1:2" s="2" customFormat="1" x14ac:dyDescent="0.25">
      <c r="A66" s="4" t="s">
        <v>122</v>
      </c>
      <c r="B66" s="35">
        <v>76.41</v>
      </c>
    </row>
    <row r="67" spans="1:2" s="2" customFormat="1" x14ac:dyDescent="0.25">
      <c r="A67" s="1" t="s">
        <v>142</v>
      </c>
      <c r="B67" s="35">
        <v>1113066.1299999999</v>
      </c>
    </row>
    <row r="68" spans="1:2" s="2" customFormat="1" x14ac:dyDescent="0.25">
      <c r="A68" s="4" t="s">
        <v>99</v>
      </c>
      <c r="B68" s="35">
        <v>0</v>
      </c>
    </row>
    <row r="69" spans="1:2" s="2" customFormat="1" x14ac:dyDescent="0.25">
      <c r="A69" s="1" t="s">
        <v>96</v>
      </c>
      <c r="B69" s="35"/>
    </row>
    <row r="70" spans="1:2" s="2" customFormat="1" x14ac:dyDescent="0.25">
      <c r="A70" s="4" t="s">
        <v>95</v>
      </c>
      <c r="B70" s="35">
        <v>59.43</v>
      </c>
    </row>
    <row r="71" spans="1:2" s="2" customFormat="1" x14ac:dyDescent="0.25">
      <c r="A71" s="12" t="s">
        <v>100</v>
      </c>
      <c r="B71" s="36">
        <v>0</v>
      </c>
    </row>
    <row r="72" spans="1:2" s="2" customFormat="1" x14ac:dyDescent="0.25">
      <c r="A72" s="52" t="s">
        <v>20</v>
      </c>
      <c r="B72" s="51">
        <f>B73</f>
        <v>160493.95000000001</v>
      </c>
    </row>
    <row r="73" spans="1:2" s="2" customFormat="1" x14ac:dyDescent="0.25">
      <c r="A73" s="1" t="s">
        <v>135</v>
      </c>
      <c r="B73" s="36">
        <v>160493.95000000001</v>
      </c>
    </row>
    <row r="74" spans="1:2" s="2" customFormat="1" x14ac:dyDescent="0.25">
      <c r="A74" s="52" t="s">
        <v>84</v>
      </c>
      <c r="B74" s="51">
        <f>SUM(B75:B84)</f>
        <v>1217575.29</v>
      </c>
    </row>
    <row r="75" spans="1:2" s="2" customFormat="1" x14ac:dyDescent="0.25">
      <c r="A75" s="5" t="s">
        <v>85</v>
      </c>
      <c r="B75" s="36">
        <v>0</v>
      </c>
    </row>
    <row r="76" spans="1:2" s="2" customFormat="1" x14ac:dyDescent="0.25">
      <c r="A76" s="5" t="s">
        <v>86</v>
      </c>
      <c r="B76" s="36">
        <v>0</v>
      </c>
    </row>
    <row r="77" spans="1:2" s="2" customFormat="1" x14ac:dyDescent="0.25">
      <c r="A77" s="5" t="s">
        <v>21</v>
      </c>
      <c r="B77" s="36">
        <v>1203575.29</v>
      </c>
    </row>
    <row r="78" spans="1:2" s="2" customFormat="1" x14ac:dyDescent="0.25">
      <c r="A78" s="5" t="s">
        <v>22</v>
      </c>
      <c r="B78" s="36">
        <v>0</v>
      </c>
    </row>
    <row r="79" spans="1:2" s="2" customFormat="1" x14ac:dyDescent="0.25">
      <c r="A79" s="5" t="s">
        <v>23</v>
      </c>
      <c r="B79" s="36">
        <v>0</v>
      </c>
    </row>
    <row r="80" spans="1:2" s="2" customFormat="1" x14ac:dyDescent="0.25">
      <c r="A80" s="5" t="s">
        <v>81</v>
      </c>
      <c r="B80" s="36">
        <v>14000</v>
      </c>
    </row>
    <row r="81" spans="1:2" s="2" customFormat="1" x14ac:dyDescent="0.25">
      <c r="A81" s="5" t="s">
        <v>49</v>
      </c>
      <c r="B81" s="36">
        <v>0</v>
      </c>
    </row>
    <row r="82" spans="1:2" s="2" customFormat="1" x14ac:dyDescent="0.25">
      <c r="A82" s="5" t="s">
        <v>24</v>
      </c>
      <c r="B82" s="36">
        <v>0</v>
      </c>
    </row>
    <row r="83" spans="1:2" s="2" customFormat="1" x14ac:dyDescent="0.25">
      <c r="A83" s="5" t="s">
        <v>78</v>
      </c>
      <c r="B83" s="36">
        <v>0</v>
      </c>
    </row>
    <row r="84" spans="1:2" s="2" customFormat="1" x14ac:dyDescent="0.25">
      <c r="A84" s="5" t="s">
        <v>25</v>
      </c>
      <c r="B84" s="36">
        <v>0</v>
      </c>
    </row>
    <row r="85" spans="1:2" s="2" customFormat="1" x14ac:dyDescent="0.25">
      <c r="A85" s="82" t="s">
        <v>26</v>
      </c>
      <c r="B85" s="66">
        <f>SUM(B53+B58+B60+B72+B74)</f>
        <v>9499259.709999999</v>
      </c>
    </row>
    <row r="86" spans="1:2" s="2" customFormat="1" x14ac:dyDescent="0.25">
      <c r="A86" s="13"/>
      <c r="B86" s="27"/>
    </row>
    <row r="87" spans="1:2" s="2" customFormat="1" x14ac:dyDescent="0.25">
      <c r="A87" s="83" t="s">
        <v>27</v>
      </c>
      <c r="B87" s="68">
        <f>B88+B98</f>
        <v>14182877.539999999</v>
      </c>
    </row>
    <row r="88" spans="1:2" s="2" customFormat="1" x14ac:dyDescent="0.25">
      <c r="A88" s="49" t="s">
        <v>28</v>
      </c>
      <c r="B88" s="57">
        <f>SUM(B89:B97)</f>
        <v>12446775.369999999</v>
      </c>
    </row>
    <row r="89" spans="1:2" s="2" customFormat="1" x14ac:dyDescent="0.25">
      <c r="A89" s="4" t="s">
        <v>93</v>
      </c>
      <c r="B89" s="37">
        <v>0</v>
      </c>
    </row>
    <row r="90" spans="1:2" s="2" customFormat="1" x14ac:dyDescent="0.25">
      <c r="A90" s="4" t="s">
        <v>95</v>
      </c>
      <c r="B90" s="37">
        <v>511381.16</v>
      </c>
    </row>
    <row r="91" spans="1:2" s="2" customFormat="1" x14ac:dyDescent="0.25">
      <c r="A91" s="1" t="s">
        <v>96</v>
      </c>
      <c r="B91" s="37">
        <v>0</v>
      </c>
    </row>
    <row r="92" spans="1:2" s="2" customFormat="1" x14ac:dyDescent="0.25">
      <c r="A92" s="4" t="s">
        <v>101</v>
      </c>
      <c r="B92" s="37">
        <v>0</v>
      </c>
    </row>
    <row r="93" spans="1:2" s="2" customFormat="1" x14ac:dyDescent="0.25">
      <c r="A93" s="1" t="s">
        <v>134</v>
      </c>
      <c r="B93" s="35">
        <v>4939768.96</v>
      </c>
    </row>
    <row r="94" spans="1:2" s="2" customFormat="1" x14ac:dyDescent="0.25">
      <c r="A94" s="1" t="s">
        <v>136</v>
      </c>
      <c r="B94" s="35">
        <v>11156.64</v>
      </c>
    </row>
    <row r="95" spans="1:2" s="2" customFormat="1" x14ac:dyDescent="0.25">
      <c r="A95" s="4" t="s">
        <v>121</v>
      </c>
      <c r="B95" s="37">
        <v>0</v>
      </c>
    </row>
    <row r="96" spans="1:2" s="2" customFormat="1" x14ac:dyDescent="0.25">
      <c r="A96" s="1" t="s">
        <v>142</v>
      </c>
      <c r="B96" s="37">
        <v>6980000</v>
      </c>
    </row>
    <row r="97" spans="1:2" s="2" customFormat="1" x14ac:dyDescent="0.25">
      <c r="A97" s="4" t="s">
        <v>122</v>
      </c>
      <c r="B97" s="37">
        <v>4468.6099999999997</v>
      </c>
    </row>
    <row r="98" spans="1:2" s="2" customFormat="1" x14ac:dyDescent="0.25">
      <c r="A98" s="49" t="s">
        <v>29</v>
      </c>
      <c r="B98" s="55">
        <f>B99</f>
        <v>1736102.17</v>
      </c>
    </row>
    <row r="99" spans="1:2" s="2" customFormat="1" x14ac:dyDescent="0.25">
      <c r="A99" s="1" t="s">
        <v>135</v>
      </c>
      <c r="B99" s="35">
        <v>1736102.17</v>
      </c>
    </row>
    <row r="100" spans="1:2" s="2" customFormat="1" x14ac:dyDescent="0.25">
      <c r="A100" s="82" t="s">
        <v>30</v>
      </c>
      <c r="B100" s="67">
        <f>SUM(B88+B98)</f>
        <v>14182877.539999999</v>
      </c>
    </row>
    <row r="101" spans="1:2" s="17" customFormat="1" x14ac:dyDescent="0.25">
      <c r="A101" s="16"/>
      <c r="B101" s="28"/>
    </row>
    <row r="102" spans="1:2" s="2" customFormat="1" x14ac:dyDescent="0.25">
      <c r="A102" s="84" t="s">
        <v>31</v>
      </c>
      <c r="B102" s="72">
        <f>SUM(B103+B114)</f>
        <v>6245915.21</v>
      </c>
    </row>
    <row r="103" spans="1:2" s="2" customFormat="1" x14ac:dyDescent="0.25">
      <c r="A103" s="56" t="s">
        <v>32</v>
      </c>
      <c r="B103" s="57">
        <f>SUM(B104:B112)</f>
        <v>6245915.21</v>
      </c>
    </row>
    <row r="104" spans="1:2" s="2" customFormat="1" x14ac:dyDescent="0.25">
      <c r="A104" s="15" t="s">
        <v>102</v>
      </c>
      <c r="B104" s="37">
        <v>0</v>
      </c>
    </row>
    <row r="105" spans="1:2" s="2" customFormat="1" x14ac:dyDescent="0.25">
      <c r="A105" s="15" t="s">
        <v>103</v>
      </c>
      <c r="B105" s="37">
        <v>0</v>
      </c>
    </row>
    <row r="106" spans="1:2" s="2" customFormat="1" x14ac:dyDescent="0.25">
      <c r="A106" s="15" t="s">
        <v>116</v>
      </c>
      <c r="B106" s="37">
        <v>0</v>
      </c>
    </row>
    <row r="107" spans="1:2" s="2" customFormat="1" x14ac:dyDescent="0.25">
      <c r="A107" s="15" t="s">
        <v>104</v>
      </c>
      <c r="B107" s="37">
        <v>0</v>
      </c>
    </row>
    <row r="108" spans="1:2" s="2" customFormat="1" x14ac:dyDescent="0.25">
      <c r="A108" s="1" t="s">
        <v>134</v>
      </c>
      <c r="B108" s="35">
        <v>6074258.3499999996</v>
      </c>
    </row>
    <row r="109" spans="1:2" s="2" customFormat="1" x14ac:dyDescent="0.25">
      <c r="A109" s="1" t="s">
        <v>136</v>
      </c>
      <c r="B109" s="35">
        <v>171656.86</v>
      </c>
    </row>
    <row r="110" spans="1:2" s="2" customFormat="1" x14ac:dyDescent="0.25">
      <c r="A110" s="1" t="s">
        <v>142</v>
      </c>
      <c r="B110" s="35">
        <v>0</v>
      </c>
    </row>
    <row r="111" spans="1:2" s="2" customFormat="1" x14ac:dyDescent="0.25">
      <c r="A111" s="4" t="s">
        <v>122</v>
      </c>
      <c r="B111" s="35">
        <v>0</v>
      </c>
    </row>
    <row r="112" spans="1:2" s="2" customFormat="1" x14ac:dyDescent="0.25">
      <c r="A112" s="4" t="s">
        <v>121</v>
      </c>
      <c r="B112" s="37">
        <v>0</v>
      </c>
    </row>
    <row r="113" spans="1:2" s="2" customFormat="1" x14ac:dyDescent="0.25">
      <c r="A113" s="16" t="s">
        <v>33</v>
      </c>
      <c r="B113" s="57"/>
    </row>
    <row r="114" spans="1:2" s="2" customFormat="1" x14ac:dyDescent="0.25">
      <c r="A114" s="52" t="s">
        <v>34</v>
      </c>
      <c r="B114" s="57">
        <f>B115</f>
        <v>0</v>
      </c>
    </row>
    <row r="115" spans="1:2" s="2" customFormat="1" x14ac:dyDescent="0.25">
      <c r="A115" s="1" t="s">
        <v>135</v>
      </c>
      <c r="B115" s="35">
        <v>0</v>
      </c>
    </row>
    <row r="116" spans="1:2" s="2" customFormat="1" x14ac:dyDescent="0.25">
      <c r="A116" s="16" t="s">
        <v>35</v>
      </c>
      <c r="B116" s="37">
        <v>0</v>
      </c>
    </row>
    <row r="117" spans="1:2" s="2" customFormat="1" x14ac:dyDescent="0.25">
      <c r="A117" s="85" t="s">
        <v>36</v>
      </c>
      <c r="B117" s="73">
        <f>SUM(B103+B114)</f>
        <v>6245915.21</v>
      </c>
    </row>
    <row r="118" spans="1:2" s="17" customFormat="1" x14ac:dyDescent="0.25">
      <c r="A118" s="16"/>
      <c r="B118" s="28"/>
    </row>
    <row r="119" spans="1:2" s="2" customFormat="1" x14ac:dyDescent="0.25">
      <c r="A119" s="83" t="s">
        <v>37</v>
      </c>
      <c r="B119" s="74">
        <f>B120+B147</f>
        <v>16244916.82</v>
      </c>
    </row>
    <row r="120" spans="1:2" s="2" customFormat="1" x14ac:dyDescent="0.25">
      <c r="A120" s="14" t="s">
        <v>38</v>
      </c>
      <c r="B120" s="58">
        <f>SUM(B121+B122+B123+B126+B127+B128+B129+B130)</f>
        <v>14891970.57</v>
      </c>
    </row>
    <row r="121" spans="1:2" s="2" customFormat="1" x14ac:dyDescent="0.25">
      <c r="A121" s="18" t="s">
        <v>39</v>
      </c>
      <c r="B121" s="44">
        <v>1280977.8700000001</v>
      </c>
    </row>
    <row r="122" spans="1:2" s="2" customFormat="1" x14ac:dyDescent="0.25">
      <c r="A122" s="19" t="s">
        <v>40</v>
      </c>
      <c r="B122" s="44">
        <v>10614842.109999999</v>
      </c>
    </row>
    <row r="123" spans="1:2" s="2" customFormat="1" x14ac:dyDescent="0.25">
      <c r="A123" s="19" t="s">
        <v>114</v>
      </c>
      <c r="B123" s="95">
        <f>SUM(B124+B125)</f>
        <v>944310.14</v>
      </c>
    </row>
    <row r="124" spans="1:2" s="2" customFormat="1" x14ac:dyDescent="0.25">
      <c r="A124" s="19" t="s">
        <v>112</v>
      </c>
      <c r="B124" s="36">
        <v>942930.14</v>
      </c>
    </row>
    <row r="125" spans="1:2" s="2" customFormat="1" x14ac:dyDescent="0.25">
      <c r="A125" s="19" t="s">
        <v>87</v>
      </c>
      <c r="B125" s="44">
        <v>1380</v>
      </c>
    </row>
    <row r="126" spans="1:2" s="2" customFormat="1" x14ac:dyDescent="0.25">
      <c r="A126" s="18" t="s">
        <v>41</v>
      </c>
      <c r="B126" s="35">
        <v>0</v>
      </c>
    </row>
    <row r="127" spans="1:2" s="2" customFormat="1" x14ac:dyDescent="0.25">
      <c r="A127" s="18" t="s">
        <v>42</v>
      </c>
      <c r="B127" s="36">
        <v>847259.31</v>
      </c>
    </row>
    <row r="128" spans="1:2" s="2" customFormat="1" x14ac:dyDescent="0.25">
      <c r="A128" s="18" t="s">
        <v>43</v>
      </c>
      <c r="B128" s="36">
        <v>626071.18999999994</v>
      </c>
    </row>
    <row r="129" spans="1:2" s="2" customFormat="1" ht="30" x14ac:dyDescent="0.25">
      <c r="A129" s="18" t="s">
        <v>44</v>
      </c>
      <c r="B129" s="38">
        <v>0</v>
      </c>
    </row>
    <row r="130" spans="1:2" s="2" customFormat="1" x14ac:dyDescent="0.25">
      <c r="A130" s="15" t="s">
        <v>45</v>
      </c>
      <c r="B130" s="55">
        <f xml:space="preserve"> SUM(B131:B144)</f>
        <v>578509.94999999995</v>
      </c>
    </row>
    <row r="131" spans="1:2" s="2" customFormat="1" x14ac:dyDescent="0.25">
      <c r="A131" s="15" t="s">
        <v>46</v>
      </c>
      <c r="B131" s="36">
        <v>112513.14</v>
      </c>
    </row>
    <row r="132" spans="1:2" s="2" customFormat="1" x14ac:dyDescent="0.25">
      <c r="A132" s="18" t="s">
        <v>79</v>
      </c>
      <c r="B132" s="36">
        <v>9206.36</v>
      </c>
    </row>
    <row r="133" spans="1:2" s="2" customFormat="1" x14ac:dyDescent="0.25">
      <c r="A133" s="15" t="s">
        <v>47</v>
      </c>
      <c r="B133" s="36">
        <v>47018.65</v>
      </c>
    </row>
    <row r="134" spans="1:2" s="2" customFormat="1" x14ac:dyDescent="0.25">
      <c r="A134" s="15" t="s">
        <v>48</v>
      </c>
      <c r="B134" s="36">
        <v>1500</v>
      </c>
    </row>
    <row r="135" spans="1:2" s="2" customFormat="1" x14ac:dyDescent="0.25">
      <c r="A135" s="15" t="s">
        <v>80</v>
      </c>
      <c r="B135" s="36">
        <v>599.14</v>
      </c>
    </row>
    <row r="136" spans="1:2" s="2" customFormat="1" x14ac:dyDescent="0.25">
      <c r="A136" s="15" t="s">
        <v>49</v>
      </c>
      <c r="B136" s="39">
        <v>0</v>
      </c>
    </row>
    <row r="137" spans="1:2" s="2" customFormat="1" x14ac:dyDescent="0.25">
      <c r="A137" s="15" t="s">
        <v>88</v>
      </c>
      <c r="B137" s="39">
        <v>683.1</v>
      </c>
    </row>
    <row r="138" spans="1:2" s="2" customFormat="1" x14ac:dyDescent="0.25">
      <c r="A138" s="15" t="s">
        <v>50</v>
      </c>
      <c r="B138" s="36">
        <v>7573.55</v>
      </c>
    </row>
    <row r="139" spans="1:2" s="2" customFormat="1" x14ac:dyDescent="0.25">
      <c r="A139" s="15" t="s">
        <v>24</v>
      </c>
      <c r="B139" s="36">
        <v>0</v>
      </c>
    </row>
    <row r="140" spans="1:2" s="2" customFormat="1" x14ac:dyDescent="0.25">
      <c r="A140" s="15" t="s">
        <v>51</v>
      </c>
      <c r="B140" s="35">
        <v>43.81</v>
      </c>
    </row>
    <row r="141" spans="1:2" s="2" customFormat="1" x14ac:dyDescent="0.25">
      <c r="A141" s="15" t="s">
        <v>147</v>
      </c>
      <c r="B141" s="35">
        <v>2216.2800000000002</v>
      </c>
    </row>
    <row r="142" spans="1:2" s="2" customFormat="1" x14ac:dyDescent="0.25">
      <c r="A142" s="15" t="s">
        <v>52</v>
      </c>
      <c r="B142" s="35">
        <v>0</v>
      </c>
    </row>
    <row r="143" spans="1:2" s="2" customFormat="1" x14ac:dyDescent="0.25">
      <c r="A143" s="15" t="s">
        <v>113</v>
      </c>
      <c r="B143" s="35">
        <v>397155.92</v>
      </c>
    </row>
    <row r="144" spans="1:2" s="2" customFormat="1" x14ac:dyDescent="0.25">
      <c r="A144" s="15" t="s">
        <v>83</v>
      </c>
      <c r="B144" s="35">
        <v>0</v>
      </c>
    </row>
    <row r="145" spans="1:3" s="2" customFormat="1" x14ac:dyDescent="0.25">
      <c r="A145" s="87" t="s">
        <v>53</v>
      </c>
      <c r="B145" s="88">
        <f>B121+B122+B123+B125+B127+B128+B131+B132+B133+B134+B135+B137+B138+B139+B140+B142+B143+B144</f>
        <v>14891134.290000003</v>
      </c>
    </row>
    <row r="146" spans="1:3" s="2" customFormat="1" x14ac:dyDescent="0.25">
      <c r="A146" s="16"/>
      <c r="B146" s="29"/>
    </row>
    <row r="147" spans="1:3" s="2" customFormat="1" x14ac:dyDescent="0.25">
      <c r="A147" s="83" t="s">
        <v>54</v>
      </c>
      <c r="B147" s="86">
        <f>SUM(B148:B152)</f>
        <v>1352946.25</v>
      </c>
    </row>
    <row r="148" spans="1:3" s="2" customFormat="1" x14ac:dyDescent="0.25">
      <c r="A148" s="18" t="s">
        <v>55</v>
      </c>
      <c r="B148" s="45">
        <v>0</v>
      </c>
    </row>
    <row r="149" spans="1:3" s="2" customFormat="1" x14ac:dyDescent="0.25">
      <c r="A149" s="18" t="s">
        <v>56</v>
      </c>
      <c r="B149" s="45"/>
      <c r="C149" s="2" t="s">
        <v>128</v>
      </c>
    </row>
    <row r="150" spans="1:3" s="2" customFormat="1" x14ac:dyDescent="0.25">
      <c r="A150" s="15" t="s">
        <v>57</v>
      </c>
      <c r="B150" s="45">
        <v>0</v>
      </c>
    </row>
    <row r="151" spans="1:3" s="2" customFormat="1" x14ac:dyDescent="0.25">
      <c r="A151" s="15" t="s">
        <v>123</v>
      </c>
      <c r="B151" s="45">
        <v>1352946.25</v>
      </c>
      <c r="C151" s="2" t="s">
        <v>129</v>
      </c>
    </row>
    <row r="152" spans="1:3" s="2" customFormat="1" x14ac:dyDescent="0.25">
      <c r="A152" s="15" t="s">
        <v>115</v>
      </c>
      <c r="B152" s="45">
        <v>0</v>
      </c>
    </row>
    <row r="153" spans="1:3" s="2" customFormat="1" x14ac:dyDescent="0.25">
      <c r="A153" s="16" t="s">
        <v>58</v>
      </c>
      <c r="B153" s="97">
        <f>SUM(B148+B149+B150+B151+B152)</f>
        <v>1352946.25</v>
      </c>
    </row>
    <row r="154" spans="1:3" s="2" customFormat="1" ht="14.25" customHeight="1" x14ac:dyDescent="0.25">
      <c r="A154" s="87" t="s">
        <v>59</v>
      </c>
      <c r="B154" s="66">
        <f>SUM(B120+B147)</f>
        <v>16244916.82</v>
      </c>
    </row>
    <row r="155" spans="1:3" s="2" customFormat="1" x14ac:dyDescent="0.25">
      <c r="A155" s="16"/>
      <c r="B155" s="27"/>
    </row>
    <row r="156" spans="1:3" s="2" customFormat="1" x14ac:dyDescent="0.25">
      <c r="A156" s="84" t="s">
        <v>60</v>
      </c>
      <c r="B156" s="72">
        <f>SUM(B157:B158)</f>
        <v>0</v>
      </c>
    </row>
    <row r="157" spans="1:3" s="2" customFormat="1" x14ac:dyDescent="0.25">
      <c r="A157" s="18" t="s">
        <v>61</v>
      </c>
      <c r="B157" s="40">
        <v>0</v>
      </c>
    </row>
    <row r="158" spans="1:3" s="2" customFormat="1" x14ac:dyDescent="0.25">
      <c r="A158" s="18" t="s">
        <v>62</v>
      </c>
      <c r="B158" s="41">
        <v>0</v>
      </c>
    </row>
    <row r="159" spans="1:3" s="2" customFormat="1" x14ac:dyDescent="0.25">
      <c r="A159" s="89" t="s">
        <v>63</v>
      </c>
      <c r="B159" s="90">
        <f>B157+B158</f>
        <v>0</v>
      </c>
    </row>
    <row r="160" spans="1:3" s="17" customFormat="1" x14ac:dyDescent="0.25">
      <c r="A160" s="100"/>
      <c r="B160" s="100"/>
    </row>
    <row r="161" spans="1:2" s="2" customFormat="1" x14ac:dyDescent="0.25">
      <c r="A161" s="79" t="s">
        <v>144</v>
      </c>
      <c r="B161" s="62">
        <f>SUM(B162+B163+B175)</f>
        <v>103523456.17999999</v>
      </c>
    </row>
    <row r="162" spans="1:2" s="2" customFormat="1" x14ac:dyDescent="0.25">
      <c r="A162" s="1" t="s">
        <v>64</v>
      </c>
      <c r="B162" s="33">
        <v>0</v>
      </c>
    </row>
    <row r="163" spans="1:2" s="2" customFormat="1" x14ac:dyDescent="0.25">
      <c r="A163" s="59" t="s">
        <v>65</v>
      </c>
      <c r="B163" s="60">
        <f>SUM(B164:B174)</f>
        <v>141.05000000000001</v>
      </c>
    </row>
    <row r="164" spans="1:2" s="2" customFormat="1" x14ac:dyDescent="0.25">
      <c r="A164" s="20" t="s">
        <v>105</v>
      </c>
      <c r="B164" s="42">
        <v>0</v>
      </c>
    </row>
    <row r="165" spans="1:2" s="2" customFormat="1" x14ac:dyDescent="0.25">
      <c r="A165" s="20" t="s">
        <v>14</v>
      </c>
      <c r="B165" s="42">
        <v>0</v>
      </c>
    </row>
    <row r="166" spans="1:2" s="2" customFormat="1" x14ac:dyDescent="0.25">
      <c r="A166" s="20" t="s">
        <v>106</v>
      </c>
      <c r="B166" s="91">
        <v>0</v>
      </c>
    </row>
    <row r="167" spans="1:2" s="2" customFormat="1" x14ac:dyDescent="0.25">
      <c r="A167" s="1" t="s">
        <v>130</v>
      </c>
      <c r="B167" s="42">
        <v>141.05000000000001</v>
      </c>
    </row>
    <row r="168" spans="1:2" s="2" customFormat="1" x14ac:dyDescent="0.25">
      <c r="A168" s="1" t="s">
        <v>131</v>
      </c>
      <c r="B168" s="42">
        <v>0</v>
      </c>
    </row>
    <row r="169" spans="1:2" s="2" customFormat="1" x14ac:dyDescent="0.25">
      <c r="A169" s="1" t="s">
        <v>137</v>
      </c>
      <c r="B169" s="42">
        <v>0</v>
      </c>
    </row>
    <row r="170" spans="1:2" s="2" customFormat="1" x14ac:dyDescent="0.25">
      <c r="A170" s="20" t="s">
        <v>139</v>
      </c>
      <c r="B170" s="42">
        <v>0</v>
      </c>
    </row>
    <row r="171" spans="1:2" s="2" customFormat="1" x14ac:dyDescent="0.25">
      <c r="A171" s="20" t="s">
        <v>138</v>
      </c>
      <c r="B171" s="42">
        <v>0</v>
      </c>
    </row>
    <row r="172" spans="1:2" s="2" customFormat="1" x14ac:dyDescent="0.25">
      <c r="A172" s="20" t="s">
        <v>124</v>
      </c>
      <c r="B172" s="42">
        <v>0</v>
      </c>
    </row>
    <row r="173" spans="1:2" s="2" customFormat="1" x14ac:dyDescent="0.25">
      <c r="A173" s="20" t="s">
        <v>77</v>
      </c>
      <c r="B173" s="61">
        <v>0</v>
      </c>
    </row>
    <row r="174" spans="1:2" s="2" customFormat="1" x14ac:dyDescent="0.25">
      <c r="A174" s="20" t="s">
        <v>107</v>
      </c>
      <c r="B174" s="42">
        <v>0</v>
      </c>
    </row>
    <row r="175" spans="1:2" s="2" customFormat="1" x14ac:dyDescent="0.25">
      <c r="A175" s="59" t="s">
        <v>66</v>
      </c>
      <c r="B175" s="60">
        <f>SUM(B176:B185)</f>
        <v>103523315.13</v>
      </c>
    </row>
    <row r="176" spans="1:2" s="2" customFormat="1" x14ac:dyDescent="0.25">
      <c r="A176" s="20" t="s">
        <v>108</v>
      </c>
      <c r="B176" s="91">
        <v>0</v>
      </c>
    </row>
    <row r="177" spans="1:3" s="2" customFormat="1" x14ac:dyDescent="0.25">
      <c r="A177" s="1" t="s">
        <v>141</v>
      </c>
      <c r="B177" s="45">
        <v>5997603.3600000003</v>
      </c>
    </row>
    <row r="178" spans="1:3" s="2" customFormat="1" x14ac:dyDescent="0.25">
      <c r="A178" s="1" t="s">
        <v>140</v>
      </c>
      <c r="B178" s="45">
        <v>12485091.029999999</v>
      </c>
      <c r="C178" s="32"/>
    </row>
    <row r="179" spans="1:3" s="2" customFormat="1" x14ac:dyDescent="0.25">
      <c r="A179" s="1" t="s">
        <v>136</v>
      </c>
      <c r="B179" s="45">
        <v>983736.97</v>
      </c>
      <c r="C179" s="32"/>
    </row>
    <row r="180" spans="1:3" s="21" customFormat="1" x14ac:dyDescent="0.25">
      <c r="A180" s="15" t="s">
        <v>121</v>
      </c>
      <c r="B180" s="92">
        <v>0</v>
      </c>
    </row>
    <row r="181" spans="1:3" s="21" customFormat="1" x14ac:dyDescent="0.25">
      <c r="A181" s="20" t="s">
        <v>125</v>
      </c>
      <c r="B181" s="92">
        <v>2947.58</v>
      </c>
      <c r="C181" s="96"/>
    </row>
    <row r="182" spans="1:3" s="21" customFormat="1" x14ac:dyDescent="0.25">
      <c r="A182" s="1" t="s">
        <v>142</v>
      </c>
      <c r="B182" s="92">
        <v>84053936.189999998</v>
      </c>
      <c r="C182" s="96"/>
    </row>
    <row r="183" spans="1:3" s="2" customFormat="1" x14ac:dyDescent="0.25">
      <c r="A183" s="20" t="s">
        <v>109</v>
      </c>
      <c r="B183" s="91">
        <v>0</v>
      </c>
    </row>
    <row r="184" spans="1:3" s="2" customFormat="1" x14ac:dyDescent="0.25">
      <c r="A184" s="1" t="s">
        <v>96</v>
      </c>
      <c r="B184" s="91">
        <v>0</v>
      </c>
    </row>
    <row r="185" spans="1:3" s="2" customFormat="1" x14ac:dyDescent="0.25">
      <c r="A185" s="20" t="s">
        <v>110</v>
      </c>
      <c r="B185" s="91">
        <v>0</v>
      </c>
    </row>
    <row r="186" spans="1:3" s="2" customFormat="1" x14ac:dyDescent="0.25">
      <c r="A186" s="89" t="s">
        <v>67</v>
      </c>
      <c r="B186" s="78">
        <f>(B50+B85)-(B154)</f>
        <v>103523456.18000001</v>
      </c>
      <c r="C186" s="94"/>
    </row>
    <row r="187" spans="1:3" s="2" customFormat="1" x14ac:dyDescent="0.25">
      <c r="A187" s="22" t="s">
        <v>68</v>
      </c>
      <c r="B187" s="30"/>
    </row>
    <row r="188" spans="1:3" s="2" customFormat="1" x14ac:dyDescent="0.25">
      <c r="A188" s="23" t="s">
        <v>69</v>
      </c>
      <c r="B188" s="31"/>
    </row>
    <row r="189" spans="1:3" s="2" customFormat="1" x14ac:dyDescent="0.25">
      <c r="A189" s="75" t="s">
        <v>70</v>
      </c>
      <c r="B189" s="76">
        <v>0</v>
      </c>
    </row>
    <row r="190" spans="1:3" s="2" customFormat="1" x14ac:dyDescent="0.25">
      <c r="A190" s="75" t="s">
        <v>71</v>
      </c>
      <c r="B190" s="76">
        <v>0</v>
      </c>
    </row>
    <row r="191" spans="1:3" s="2" customFormat="1" x14ac:dyDescent="0.25">
      <c r="A191" s="75" t="s">
        <v>72</v>
      </c>
      <c r="B191" s="76">
        <v>0</v>
      </c>
    </row>
    <row r="192" spans="1:3" s="2" customFormat="1" x14ac:dyDescent="0.25">
      <c r="A192" s="77" t="s">
        <v>73</v>
      </c>
      <c r="B192" s="76">
        <f>B191+B190+B189</f>
        <v>0</v>
      </c>
    </row>
    <row r="193" spans="1:2" s="2" customFormat="1" x14ac:dyDescent="0.25">
      <c r="A193" s="101" t="s">
        <v>74</v>
      </c>
      <c r="B193" s="101"/>
    </row>
    <row r="194" spans="1:2" s="2" customFormat="1" x14ac:dyDescent="0.25">
      <c r="A194" s="101"/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24" t="s">
        <v>75</v>
      </c>
      <c r="B196" s="24"/>
    </row>
    <row r="197" spans="1:2" s="2" customFormat="1" x14ac:dyDescent="0.25">
      <c r="A197" s="24"/>
      <c r="B197" s="24"/>
    </row>
    <row r="198" spans="1:2" s="2" customFormat="1" x14ac:dyDescent="0.25">
      <c r="A198" s="24" t="s">
        <v>76</v>
      </c>
      <c r="B198" s="24" t="s">
        <v>148</v>
      </c>
    </row>
    <row r="199" spans="1:2" s="2" customFormat="1" x14ac:dyDescent="0.25"/>
    <row r="200" spans="1:2" s="2" customFormat="1" x14ac:dyDescent="0.25"/>
  </sheetData>
  <mergeCells count="11">
    <mergeCell ref="A22:B22"/>
    <mergeCell ref="B23:B24"/>
    <mergeCell ref="A160:B160"/>
    <mergeCell ref="A193:B19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2025-08-11T13:21:24Z</cp:lastPrinted>
  <dcterms:created xsi:type="dcterms:W3CDTF">2021-09-23T15:15:02Z</dcterms:created>
  <dcterms:modified xsi:type="dcterms:W3CDTF">2025-08-29T14:08:10Z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