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08-2025\"/>
    </mc:Choice>
  </mc:AlternateContent>
  <xr:revisionPtr revIDLastSave="0" documentId="8_{670E2BCA-880E-4816-B270-F68310B31487}" xr6:coauthVersionLast="47" xr6:coauthVersionMax="47" xr10:uidLastSave="{00000000-0000-0000-0000-000000000000}"/>
  <bookViews>
    <workbookView xWindow="-120" yWindow="-120" windowWidth="20730" windowHeight="11040" firstSheet="1" activeTab="1" xr2:uid="{04C59C23-D2C9-4386-85BE-8048A97FBCFD}"/>
  </bookViews>
  <sheets>
    <sheet name="Produção" sheetId="1" r:id="rId1"/>
    <sheet name="Desempenho" sheetId="2" r:id="rId2"/>
  </sheets>
  <definedNames>
    <definedName name="_xlnm.Print_Area" localSheetId="1">Desempenho!$A$1:$BP$60</definedName>
    <definedName name="_xlnm.Print_Area" localSheetId="0">Produção!$A$1:$BR$195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4" i="2" l="1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AA55" i="2"/>
  <c r="Z57" i="2"/>
  <c r="X57" i="2"/>
  <c r="X55" i="2"/>
  <c r="W57" i="2"/>
  <c r="W55" i="2"/>
  <c r="V57" i="2"/>
  <c r="V55" i="2"/>
  <c r="U57" i="2"/>
  <c r="U55" i="2"/>
  <c r="T57" i="2"/>
  <c r="T55" i="2"/>
  <c r="S57" i="2"/>
  <c r="S55" i="2"/>
  <c r="R57" i="2"/>
  <c r="R55" i="2"/>
  <c r="Q57" i="2"/>
  <c r="Q55" i="2"/>
  <c r="O57" i="2"/>
  <c r="O55" i="2"/>
  <c r="N57" i="2"/>
  <c r="M57" i="2"/>
  <c r="M55" i="2"/>
  <c r="L57" i="2"/>
  <c r="L55" i="2"/>
  <c r="K57" i="2"/>
  <c r="K55" i="2"/>
  <c r="J57" i="2"/>
  <c r="H57" i="2"/>
  <c r="G57" i="2"/>
  <c r="F57" i="2"/>
  <c r="F55" i="2"/>
  <c r="E57" i="2"/>
  <c r="E55" i="2"/>
  <c r="D57" i="2"/>
  <c r="D55" i="2"/>
  <c r="C57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Z55" i="2"/>
  <c r="Y55" i="2"/>
  <c r="N55" i="2"/>
  <c r="J55" i="2"/>
  <c r="H55" i="2"/>
  <c r="G55" i="2"/>
  <c r="C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D27" i="2"/>
  <c r="E27" i="2"/>
  <c r="F27" i="2"/>
  <c r="G27" i="2"/>
  <c r="H27" i="2"/>
  <c r="J27" i="2"/>
  <c r="K27" i="2"/>
  <c r="L27" i="2"/>
  <c r="M27" i="2"/>
  <c r="N27" i="2"/>
  <c r="O27" i="2"/>
  <c r="AB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AJ23" i="2" s="1"/>
  <c r="F23" i="2"/>
  <c r="G23" i="2"/>
  <c r="D23" i="2"/>
  <c r="E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W12" i="2"/>
  <c r="AV12" i="2"/>
  <c r="AU12" i="2"/>
  <c r="AT12" i="2"/>
  <c r="AS12" i="2"/>
  <c r="AR12" i="2"/>
  <c r="AQ12" i="2"/>
  <c r="AP12" i="2"/>
  <c r="AP11" i="2"/>
  <c r="AP16" i="2" s="1"/>
  <c r="AO12" i="2"/>
  <c r="AO11" i="2"/>
  <c r="AO16" i="2"/>
  <c r="AN12" i="2"/>
  <c r="AM12" i="2"/>
  <c r="AK12" i="2"/>
  <c r="AJ12" i="2"/>
  <c r="AJ11" i="2"/>
  <c r="AJ16" i="2"/>
  <c r="AF12" i="2"/>
  <c r="AF11" i="2"/>
  <c r="AF16" i="2"/>
  <c r="AE12" i="2"/>
  <c r="AD12" i="2"/>
  <c r="AB12" i="2"/>
  <c r="AB11" i="2"/>
  <c r="AB16" i="2"/>
  <c r="AA12" i="2"/>
  <c r="AA11" i="2"/>
  <c r="AA16" i="2"/>
  <c r="Z12" i="2"/>
  <c r="Y12" i="2"/>
  <c r="Y11" i="2"/>
  <c r="Y16" i="2"/>
  <c r="X12" i="2"/>
  <c r="X11" i="2"/>
  <c r="X16" i="2"/>
  <c r="W12" i="2"/>
  <c r="W11" i="2"/>
  <c r="W16" i="2"/>
  <c r="V12" i="2"/>
  <c r="V11" i="2"/>
  <c r="V16" i="2"/>
  <c r="U12" i="2"/>
  <c r="T12" i="2"/>
  <c r="T11" i="2"/>
  <c r="T16" i="2"/>
  <c r="S12" i="2"/>
  <c r="R12" i="2"/>
  <c r="Q12" i="2"/>
  <c r="Q11" i="2"/>
  <c r="Q16" i="2"/>
  <c r="O12" i="2"/>
  <c r="O11" i="2"/>
  <c r="O16" i="2"/>
  <c r="N12" i="2"/>
  <c r="N11" i="2"/>
  <c r="N16" i="2"/>
  <c r="M12" i="2"/>
  <c r="M11" i="2"/>
  <c r="M16" i="2"/>
  <c r="L12" i="2"/>
  <c r="K12" i="2"/>
  <c r="K11" i="2"/>
  <c r="K16" i="2"/>
  <c r="J12" i="2"/>
  <c r="J11" i="2"/>
  <c r="J16" i="2"/>
  <c r="H12" i="2"/>
  <c r="H11" i="2"/>
  <c r="G12" i="2"/>
  <c r="F12" i="2"/>
  <c r="F11" i="2"/>
  <c r="E12" i="2"/>
  <c r="E11" i="2"/>
  <c r="D12" i="2"/>
  <c r="D11" i="2"/>
  <c r="C12" i="2"/>
  <c r="C11" i="2"/>
  <c r="AL11" i="2"/>
  <c r="AL16" i="2"/>
  <c r="AE11" i="2"/>
  <c r="AE16" i="2"/>
  <c r="AD11" i="2"/>
  <c r="AD16" i="2"/>
  <c r="Z11" i="2"/>
  <c r="Z16" i="2"/>
  <c r="U11" i="2"/>
  <c r="U16" i="2"/>
  <c r="S11" i="2"/>
  <c r="S16" i="2" s="1"/>
  <c r="R11" i="2"/>
  <c r="R16" i="2"/>
  <c r="L11" i="2"/>
  <c r="L16" i="2"/>
  <c r="G11" i="2"/>
  <c r="BP8" i="2"/>
  <c r="BP15" i="2"/>
  <c r="BO8" i="2"/>
  <c r="BO15" i="2"/>
  <c r="BN8" i="2"/>
  <c r="BN15" i="2" s="1"/>
  <c r="BM8" i="2"/>
  <c r="BM15" i="2" s="1"/>
  <c r="BL8" i="2"/>
  <c r="BL15" i="2"/>
  <c r="BK8" i="2"/>
  <c r="BK15" i="2"/>
  <c r="BJ8" i="2"/>
  <c r="BJ15" i="2" s="1"/>
  <c r="BI8" i="2"/>
  <c r="BI15" i="2" s="1"/>
  <c r="BH8" i="2"/>
  <c r="BH15" i="2"/>
  <c r="BG8" i="2"/>
  <c r="BG15" i="2"/>
  <c r="BF8" i="2"/>
  <c r="BF15" i="2"/>
  <c r="BE8" i="2"/>
  <c r="BE15" i="2"/>
  <c r="BD8" i="2"/>
  <c r="BD15" i="2"/>
  <c r="BC8" i="2"/>
  <c r="BC15" i="2"/>
  <c r="BB8" i="2"/>
  <c r="BB15" i="2"/>
  <c r="BA8" i="2"/>
  <c r="BA15" i="2"/>
  <c r="AZ8" i="2"/>
  <c r="AZ15" i="2"/>
  <c r="AY8" i="2"/>
  <c r="AY15" i="2"/>
  <c r="AX8" i="2"/>
  <c r="AX15" i="2" s="1"/>
  <c r="AW8" i="2"/>
  <c r="AW15" i="2"/>
  <c r="AV8" i="2"/>
  <c r="AV15" i="2"/>
  <c r="AU8" i="2"/>
  <c r="AU15" i="2" s="1"/>
  <c r="AT8" i="2"/>
  <c r="AT15" i="2"/>
  <c r="AS8" i="2"/>
  <c r="AS15" i="2"/>
  <c r="AR8" i="2"/>
  <c r="AR15" i="2"/>
  <c r="AQ8" i="2"/>
  <c r="AQ15" i="2"/>
  <c r="AP8" i="2"/>
  <c r="AP15" i="2"/>
  <c r="AO8" i="2"/>
  <c r="AO15" i="2"/>
  <c r="AN8" i="2"/>
  <c r="AN15" i="2"/>
  <c r="AM8" i="2"/>
  <c r="AM15" i="2"/>
  <c r="AL8" i="2"/>
  <c r="AL15" i="2" s="1"/>
  <c r="AK8" i="2"/>
  <c r="AK15" i="2"/>
  <c r="AJ8" i="2"/>
  <c r="AJ15" i="2"/>
  <c r="AJ14" i="2" s="1"/>
  <c r="AF8" i="2"/>
  <c r="AF15" i="2"/>
  <c r="AE8" i="2"/>
  <c r="AE15" i="2"/>
  <c r="AE14" i="2"/>
  <c r="AD8" i="2"/>
  <c r="AD15" i="2" s="1"/>
  <c r="AD14" i="2" s="1"/>
  <c r="AC8" i="2"/>
  <c r="AB8" i="2"/>
  <c r="AB15" i="2"/>
  <c r="AA8" i="2"/>
  <c r="AA15" i="2"/>
  <c r="AA14" i="2" s="1"/>
  <c r="Z8" i="2"/>
  <c r="Z15" i="2"/>
  <c r="Y8" i="2"/>
  <c r="Y15" i="2"/>
  <c r="Y14" i="2"/>
  <c r="X8" i="2"/>
  <c r="X15" i="2" s="1"/>
  <c r="X14" i="2" s="1"/>
  <c r="W8" i="2"/>
  <c r="W15" i="2"/>
  <c r="V8" i="2"/>
  <c r="V15" i="2"/>
  <c r="V14" i="2"/>
  <c r="U8" i="2"/>
  <c r="U15" i="2" s="1"/>
  <c r="T8" i="2"/>
  <c r="T15" i="2"/>
  <c r="S8" i="2"/>
  <c r="S15" i="2"/>
  <c r="S14" i="2"/>
  <c r="R8" i="2"/>
  <c r="R15" i="2"/>
  <c r="R14" i="2" s="1"/>
  <c r="Q8" i="2"/>
  <c r="Q15" i="2"/>
  <c r="Q14" i="2" s="1"/>
  <c r="O8" i="2"/>
  <c r="O15" i="2"/>
  <c r="O14" i="2" s="1"/>
  <c r="N8" i="2"/>
  <c r="N15" i="2"/>
  <c r="M8" i="2"/>
  <c r="M15" i="2"/>
  <c r="L8" i="2"/>
  <c r="L15" i="2" s="1"/>
  <c r="L14" i="2" s="1"/>
  <c r="K8" i="2"/>
  <c r="K15" i="2"/>
  <c r="J8" i="2"/>
  <c r="J15" i="2" s="1"/>
  <c r="H8" i="2"/>
  <c r="G8" i="2"/>
  <c r="F8" i="2"/>
  <c r="E8" i="2"/>
  <c r="D8" i="2"/>
  <c r="C8" i="2"/>
  <c r="AJ7" i="2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D190" i="1"/>
  <c r="E190" i="1"/>
  <c r="F190" i="1"/>
  <c r="G190" i="1"/>
  <c r="I190" i="1"/>
  <c r="J190" i="1"/>
  <c r="K190" i="1"/>
  <c r="L190" i="1"/>
  <c r="M190" i="1"/>
  <c r="N190" i="1"/>
  <c r="C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I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I148" i="1"/>
  <c r="AG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G147" i="1"/>
  <c r="AI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G146" i="1"/>
  <c r="AI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G145" i="1"/>
  <c r="AI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I144" i="1"/>
  <c r="AG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I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R150" i="1" s="1"/>
  <c r="BQ130" i="1"/>
  <c r="BQ150" i="1" s="1"/>
  <c r="BP130" i="1"/>
  <c r="BO130" i="1"/>
  <c r="BO150" i="1" s="1"/>
  <c r="BN130" i="1"/>
  <c r="BN150" i="1"/>
  <c r="BM130" i="1"/>
  <c r="BL130" i="1"/>
  <c r="BK130" i="1"/>
  <c r="BJ130" i="1"/>
  <c r="BJ150" i="1" s="1"/>
  <c r="BI130" i="1"/>
  <c r="BI150" i="1" s="1"/>
  <c r="BH130" i="1"/>
  <c r="BG130" i="1"/>
  <c r="BG150" i="1" s="1"/>
  <c r="BF130" i="1"/>
  <c r="BF150" i="1" s="1"/>
  <c r="BE130" i="1"/>
  <c r="BE150" i="1" s="1"/>
  <c r="BD130" i="1"/>
  <c r="BD150" i="1"/>
  <c r="BC130" i="1"/>
  <c r="BB130" i="1"/>
  <c r="BA130" i="1"/>
  <c r="BA150" i="1"/>
  <c r="AZ130" i="1"/>
  <c r="AY130" i="1"/>
  <c r="AY150" i="1" s="1"/>
  <c r="AX130" i="1"/>
  <c r="AW130" i="1"/>
  <c r="AW150" i="1" s="1"/>
  <c r="AV130" i="1"/>
  <c r="AU130" i="1"/>
  <c r="AS130" i="1"/>
  <c r="AR130" i="1"/>
  <c r="AR150" i="1" s="1"/>
  <c r="AQ130" i="1"/>
  <c r="AQ150" i="1" s="1"/>
  <c r="AP130" i="1"/>
  <c r="AP150" i="1" s="1"/>
  <c r="AO130" i="1"/>
  <c r="AO150" i="1" s="1"/>
  <c r="AN130" i="1"/>
  <c r="AN150" i="1" s="1"/>
  <c r="AM130" i="1"/>
  <c r="AI130" i="1"/>
  <c r="AI150" i="1"/>
  <c r="AK129" i="1"/>
  <c r="AK149" i="1"/>
  <c r="AJ129" i="1"/>
  <c r="AG129" i="1"/>
  <c r="AK128" i="1"/>
  <c r="AJ128" i="1"/>
  <c r="AJ148" i="1" s="1"/>
  <c r="AG128" i="1"/>
  <c r="AK127" i="1"/>
  <c r="AK147" i="1" s="1"/>
  <c r="AJ127" i="1"/>
  <c r="AG127" i="1"/>
  <c r="AK126" i="1"/>
  <c r="AK146" i="1" s="1"/>
  <c r="AJ126" i="1"/>
  <c r="AG126" i="1"/>
  <c r="AK125" i="1"/>
  <c r="AK145" i="1" s="1"/>
  <c r="AJ125" i="1"/>
  <c r="AJ145" i="1"/>
  <c r="AG125" i="1"/>
  <c r="AK124" i="1"/>
  <c r="AJ124" i="1"/>
  <c r="AG124" i="1"/>
  <c r="AK123" i="1"/>
  <c r="AK143" i="1"/>
  <c r="AJ123" i="1"/>
  <c r="AJ130" i="1" s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I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G101" i="1"/>
  <c r="AL101" i="1"/>
  <c r="AI101" i="1"/>
  <c r="AK100" i="1"/>
  <c r="AJ100" i="1"/>
  <c r="AG100" i="1"/>
  <c r="AK99" i="1"/>
  <c r="AK101" i="1"/>
  <c r="AJ99" i="1"/>
  <c r="AJ101" i="1" s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AF94" i="1"/>
  <c r="K94" i="1"/>
  <c r="J94" i="1"/>
  <c r="H94" i="1"/>
  <c r="AG93" i="1"/>
  <c r="O93" i="1"/>
  <c r="H93" i="1"/>
  <c r="AG92" i="1"/>
  <c r="AF91" i="1"/>
  <c r="B91" i="1"/>
  <c r="AG90" i="1"/>
  <c r="BR89" i="1"/>
  <c r="BQ89" i="1"/>
  <c r="BP89" i="1"/>
  <c r="BP66" i="1"/>
  <c r="BO89" i="1"/>
  <c r="BN89" i="1"/>
  <c r="BN66" i="1"/>
  <c r="BM89" i="1"/>
  <c r="BM66" i="1"/>
  <c r="BL89" i="1"/>
  <c r="BL66" i="1"/>
  <c r="BK89" i="1"/>
  <c r="BK66" i="1"/>
  <c r="BJ89" i="1"/>
  <c r="BI89" i="1"/>
  <c r="BI66" i="1"/>
  <c r="BH89" i="1"/>
  <c r="BG89" i="1"/>
  <c r="BG66" i="1"/>
  <c r="BF89" i="1"/>
  <c r="BE89" i="1"/>
  <c r="BE66" i="1"/>
  <c r="BD89" i="1"/>
  <c r="BD66" i="1"/>
  <c r="BC89" i="1"/>
  <c r="BC66" i="1"/>
  <c r="BB89" i="1"/>
  <c r="BA89" i="1"/>
  <c r="AZ89" i="1"/>
  <c r="AY89" i="1"/>
  <c r="AY66" i="1"/>
  <c r="AX89" i="1"/>
  <c r="AW89" i="1"/>
  <c r="AW66" i="1"/>
  <c r="AV89" i="1"/>
  <c r="AU89" i="1"/>
  <c r="AT89" i="1"/>
  <c r="AS89" i="1"/>
  <c r="AR89" i="1"/>
  <c r="AQ89" i="1"/>
  <c r="AQ66" i="1"/>
  <c r="AQ67" i="1"/>
  <c r="AP89" i="1"/>
  <c r="AO89" i="1"/>
  <c r="AO66" i="1"/>
  <c r="AN89" i="1"/>
  <c r="AM89" i="1"/>
  <c r="AL89" i="1"/>
  <c r="AI89" i="1"/>
  <c r="AI66" i="1"/>
  <c r="AE89" i="1"/>
  <c r="AD89" i="1"/>
  <c r="AC89" i="1"/>
  <c r="AB89" i="1"/>
  <c r="AA89" i="1"/>
  <c r="Z89" i="1"/>
  <c r="Z94" i="1" s="1"/>
  <c r="Y89" i="1"/>
  <c r="Y94" i="1" s="1"/>
  <c r="X89" i="1"/>
  <c r="X94" i="1"/>
  <c r="W89" i="1"/>
  <c r="W94" i="1" s="1"/>
  <c r="V89" i="1"/>
  <c r="V94" i="1"/>
  <c r="U89" i="1"/>
  <c r="U94" i="1"/>
  <c r="T89" i="1"/>
  <c r="T94" i="1"/>
  <c r="S89" i="1"/>
  <c r="S94" i="1"/>
  <c r="R89" i="1"/>
  <c r="R94" i="1"/>
  <c r="Q89" i="1"/>
  <c r="Q94" i="1"/>
  <c r="P89" i="1"/>
  <c r="P94" i="1"/>
  <c r="O89" i="1"/>
  <c r="N89" i="1"/>
  <c r="N94" i="1"/>
  <c r="M89" i="1"/>
  <c r="M94" i="1"/>
  <c r="L89" i="1"/>
  <c r="L94" i="1" s="1"/>
  <c r="I89" i="1"/>
  <c r="I94" i="1"/>
  <c r="H89" i="1"/>
  <c r="G89" i="1"/>
  <c r="G94" i="1"/>
  <c r="F89" i="1"/>
  <c r="F94" i="1"/>
  <c r="E89" i="1"/>
  <c r="E94" i="1"/>
  <c r="D89" i="1"/>
  <c r="D94" i="1"/>
  <c r="C89" i="1"/>
  <c r="C94" i="1"/>
  <c r="B89" i="1"/>
  <c r="B94" i="1" s="1"/>
  <c r="AK88" i="1"/>
  <c r="AG88" i="1"/>
  <c r="AK87" i="1"/>
  <c r="AG87" i="1"/>
  <c r="AK86" i="1"/>
  <c r="AK89" i="1"/>
  <c r="AJ86" i="1"/>
  <c r="AJ89" i="1"/>
  <c r="AG86" i="1"/>
  <c r="AF86" i="1"/>
  <c r="AL85" i="1"/>
  <c r="AK85" i="1"/>
  <c r="AJ85" i="1"/>
  <c r="AI85" i="1"/>
  <c r="AG85" i="1"/>
  <c r="AF85" i="1"/>
  <c r="B85" i="1"/>
  <c r="BR83" i="1"/>
  <c r="BR65" i="1"/>
  <c r="BQ83" i="1"/>
  <c r="BQ65" i="1"/>
  <c r="BP83" i="1"/>
  <c r="BP65" i="1"/>
  <c r="BO83" i="1"/>
  <c r="BN83" i="1"/>
  <c r="BM83" i="1"/>
  <c r="BL83" i="1"/>
  <c r="BL65" i="1"/>
  <c r="BK83" i="1"/>
  <c r="BJ83" i="1"/>
  <c r="BJ65" i="1"/>
  <c r="BI83" i="1"/>
  <c r="BI65" i="1"/>
  <c r="BH83" i="1"/>
  <c r="BH65" i="1"/>
  <c r="BG83" i="1"/>
  <c r="BG65" i="1"/>
  <c r="BF83" i="1"/>
  <c r="BE83" i="1"/>
  <c r="BE65" i="1"/>
  <c r="BD83" i="1"/>
  <c r="BC83" i="1"/>
  <c r="BB83" i="1"/>
  <c r="BB65" i="1"/>
  <c r="BA83" i="1"/>
  <c r="AZ83" i="1"/>
  <c r="AY83" i="1"/>
  <c r="AY65" i="1"/>
  <c r="AX83" i="1"/>
  <c r="AW83" i="1"/>
  <c r="AV83" i="1"/>
  <c r="AU83" i="1"/>
  <c r="AT83" i="1"/>
  <c r="AS83" i="1"/>
  <c r="AR83" i="1"/>
  <c r="AQ83" i="1"/>
  <c r="AP83" i="1"/>
  <c r="AP65" i="1"/>
  <c r="AO83" i="1"/>
  <c r="AN83" i="1"/>
  <c r="AM83" i="1"/>
  <c r="AL83" i="1"/>
  <c r="AL65" i="1"/>
  <c r="AI83" i="1"/>
  <c r="AI65" i="1"/>
  <c r="AE83" i="1"/>
  <c r="AD83" i="1"/>
  <c r="AC83" i="1"/>
  <c r="AB83" i="1"/>
  <c r="AA83" i="1"/>
  <c r="Z83" i="1"/>
  <c r="Y83" i="1"/>
  <c r="Y65" i="1"/>
  <c r="X83" i="1"/>
  <c r="X65" i="1"/>
  <c r="W83" i="1"/>
  <c r="V83" i="1"/>
  <c r="U83" i="1"/>
  <c r="T83" i="1"/>
  <c r="T65" i="1"/>
  <c r="S83" i="1"/>
  <c r="S65" i="1"/>
  <c r="R83" i="1"/>
  <c r="Q83" i="1"/>
  <c r="Q65" i="1"/>
  <c r="P83" i="1"/>
  <c r="O83" i="1"/>
  <c r="N83" i="1"/>
  <c r="M83" i="1"/>
  <c r="M65" i="1"/>
  <c r="L83" i="1"/>
  <c r="K83" i="1"/>
  <c r="K65" i="1"/>
  <c r="J83" i="1"/>
  <c r="I83" i="1"/>
  <c r="H83" i="1"/>
  <c r="G83" i="1"/>
  <c r="F83" i="1"/>
  <c r="E83" i="1"/>
  <c r="D83" i="1"/>
  <c r="D65" i="1"/>
  <c r="C83" i="1"/>
  <c r="B83" i="1"/>
  <c r="AK82" i="1"/>
  <c r="AG82" i="1"/>
  <c r="AK81" i="1"/>
  <c r="AG81" i="1"/>
  <c r="AK80" i="1"/>
  <c r="AG80" i="1"/>
  <c r="AK79" i="1"/>
  <c r="AK83" i="1" s="1"/>
  <c r="AJ79" i="1"/>
  <c r="AJ83" i="1"/>
  <c r="AJ65" i="1"/>
  <c r="AG79" i="1"/>
  <c r="AF79" i="1"/>
  <c r="AL78" i="1"/>
  <c r="AK78" i="1"/>
  <c r="AJ78" i="1"/>
  <c r="AI78" i="1"/>
  <c r="AG78" i="1"/>
  <c r="AF78" i="1"/>
  <c r="B78" i="1"/>
  <c r="BR76" i="1"/>
  <c r="BR64" i="1"/>
  <c r="BQ76" i="1"/>
  <c r="BP76" i="1"/>
  <c r="BP64" i="1"/>
  <c r="BO76" i="1"/>
  <c r="BO64" i="1"/>
  <c r="BN76" i="1"/>
  <c r="BN64" i="1"/>
  <c r="BM76" i="1"/>
  <c r="BM64" i="1"/>
  <c r="BL76" i="1"/>
  <c r="BK76" i="1"/>
  <c r="BK64" i="1"/>
  <c r="BJ76" i="1"/>
  <c r="BI76" i="1"/>
  <c r="BH76" i="1"/>
  <c r="BH64" i="1"/>
  <c r="BG76" i="1"/>
  <c r="BG64" i="1"/>
  <c r="BF76" i="1"/>
  <c r="BF64" i="1"/>
  <c r="BE76" i="1"/>
  <c r="BE64" i="1"/>
  <c r="BE67" i="1"/>
  <c r="BD76" i="1"/>
  <c r="BC76" i="1"/>
  <c r="BB76" i="1"/>
  <c r="BB64" i="1"/>
  <c r="BA76" i="1"/>
  <c r="AZ76" i="1"/>
  <c r="AY76" i="1"/>
  <c r="AY64" i="1"/>
  <c r="AY67" i="1"/>
  <c r="AX76" i="1"/>
  <c r="AW76" i="1"/>
  <c r="AW64" i="1"/>
  <c r="AV76" i="1"/>
  <c r="AU76" i="1"/>
  <c r="AT76" i="1"/>
  <c r="AS76" i="1"/>
  <c r="AR76" i="1"/>
  <c r="AQ76" i="1"/>
  <c r="AP76" i="1"/>
  <c r="AO76" i="1"/>
  <c r="AN76" i="1"/>
  <c r="AM76" i="1"/>
  <c r="AL76" i="1"/>
  <c r="AL64" i="1"/>
  <c r="AI76" i="1"/>
  <c r="AI64" i="1"/>
  <c r="AI67" i="1" s="1"/>
  <c r="AE76" i="1"/>
  <c r="AD76" i="1"/>
  <c r="AC76" i="1"/>
  <c r="AB76" i="1"/>
  <c r="AA76" i="1"/>
  <c r="Z76" i="1"/>
  <c r="Y76" i="1"/>
  <c r="Y64" i="1"/>
  <c r="X76" i="1"/>
  <c r="X64" i="1"/>
  <c r="X67" i="1"/>
  <c r="W76" i="1"/>
  <c r="W64" i="1"/>
  <c r="V76" i="1"/>
  <c r="V64" i="1"/>
  <c r="U76" i="1"/>
  <c r="T76" i="1"/>
  <c r="T64" i="1"/>
  <c r="T67" i="1"/>
  <c r="S76" i="1"/>
  <c r="S64" i="1"/>
  <c r="S67" i="1"/>
  <c r="R76" i="1"/>
  <c r="R64" i="1"/>
  <c r="Q76" i="1"/>
  <c r="Q64" i="1"/>
  <c r="Q67" i="1"/>
  <c r="P76" i="1"/>
  <c r="P64" i="1"/>
  <c r="O76" i="1"/>
  <c r="N76" i="1"/>
  <c r="N64" i="1"/>
  <c r="M76" i="1"/>
  <c r="M64" i="1"/>
  <c r="L76" i="1"/>
  <c r="K76" i="1"/>
  <c r="K64" i="1"/>
  <c r="J76" i="1"/>
  <c r="I76" i="1"/>
  <c r="H76" i="1"/>
  <c r="G76" i="1"/>
  <c r="F76" i="1"/>
  <c r="E76" i="1"/>
  <c r="D76" i="1"/>
  <c r="D64" i="1"/>
  <c r="D67" i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J70" i="1"/>
  <c r="AJ76" i="1"/>
  <c r="AJ64" i="1"/>
  <c r="AG70" i="1"/>
  <c r="AG76" i="1" s="1"/>
  <c r="AF70" i="1"/>
  <c r="AF76" i="1" s="1"/>
  <c r="AL69" i="1"/>
  <c r="AK69" i="1"/>
  <c r="AJ69" i="1"/>
  <c r="AI69" i="1"/>
  <c r="AG69" i="1"/>
  <c r="AF69" i="1"/>
  <c r="B69" i="1"/>
  <c r="BA67" i="1"/>
  <c r="AZ67" i="1"/>
  <c r="AX67" i="1"/>
  <c r="AV67" i="1"/>
  <c r="AU67" i="1"/>
  <c r="AT67" i="1"/>
  <c r="AS67" i="1"/>
  <c r="AR67" i="1"/>
  <c r="AN67" i="1"/>
  <c r="AE67" i="1"/>
  <c r="AD67" i="1"/>
  <c r="AC67" i="1"/>
  <c r="AB67" i="1"/>
  <c r="L67" i="1"/>
  <c r="J67" i="1"/>
  <c r="I67" i="1"/>
  <c r="G67" i="1"/>
  <c r="F67" i="1"/>
  <c r="E67" i="1"/>
  <c r="C67" i="1"/>
  <c r="B67" i="1"/>
  <c r="BR66" i="1"/>
  <c r="BQ66" i="1"/>
  <c r="BO66" i="1"/>
  <c r="BJ66" i="1"/>
  <c r="BH66" i="1"/>
  <c r="BH67" i="1" s="1"/>
  <c r="BF66" i="1"/>
  <c r="BB66" i="1"/>
  <c r="AP66" i="1"/>
  <c r="AL66" i="1"/>
  <c r="AL67" i="1" s="1"/>
  <c r="AJ66" i="1"/>
  <c r="BO65" i="1"/>
  <c r="BN65" i="1"/>
  <c r="BN67" i="1" s="1"/>
  <c r="BM65" i="1"/>
  <c r="BK65" i="1"/>
  <c r="BK67" i="1" s="1"/>
  <c r="BF65" i="1"/>
  <c r="BF67" i="1" s="1"/>
  <c r="BD65" i="1"/>
  <c r="BC65" i="1"/>
  <c r="AW65" i="1"/>
  <c r="AA65" i="1"/>
  <c r="Z65" i="1"/>
  <c r="Z67" i="1"/>
  <c r="W65" i="1"/>
  <c r="V65" i="1"/>
  <c r="U65" i="1"/>
  <c r="R65" i="1"/>
  <c r="R67" i="1" s="1"/>
  <c r="P65" i="1"/>
  <c r="P67" i="1" s="1"/>
  <c r="O65" i="1"/>
  <c r="AF65" i="1"/>
  <c r="N65" i="1"/>
  <c r="N67" i="1"/>
  <c r="H65" i="1"/>
  <c r="BQ64" i="1"/>
  <c r="BL64" i="1"/>
  <c r="BL67" i="1"/>
  <c r="BJ64" i="1"/>
  <c r="BJ67" i="1" s="1"/>
  <c r="BI64" i="1"/>
  <c r="BI67" i="1" s="1"/>
  <c r="BD64" i="1"/>
  <c r="BC64" i="1"/>
  <c r="BC67" i="1" s="1"/>
  <c r="AP64" i="1"/>
  <c r="AO64" i="1"/>
  <c r="AO67" i="1"/>
  <c r="AK64" i="1"/>
  <c r="AG64" i="1"/>
  <c r="AA64" i="1"/>
  <c r="AA67" i="1" s="1"/>
  <c r="W67" i="1"/>
  <c r="V67" i="1"/>
  <c r="U64" i="1"/>
  <c r="O64" i="1"/>
  <c r="O67" i="1"/>
  <c r="H64" i="1"/>
  <c r="H67" i="1" s="1"/>
  <c r="J42" i="2" s="1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/>
  <c r="AG45" i="1"/>
  <c r="AG48" i="1"/>
  <c r="AG55" i="1"/>
  <c r="AF37" i="1"/>
  <c r="AF42" i="1"/>
  <c r="AF45" i="1"/>
  <c r="AF48" i="1"/>
  <c r="AF5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Y35" i="1"/>
  <c r="Y93" i="1"/>
  <c r="Y96" i="1"/>
  <c r="X35" i="1"/>
  <c r="X93" i="1"/>
  <c r="X96" i="1"/>
  <c r="W35" i="1"/>
  <c r="W93" i="1"/>
  <c r="W96" i="1"/>
  <c r="V35" i="1"/>
  <c r="V93" i="1" s="1"/>
  <c r="U35" i="1"/>
  <c r="U93" i="1"/>
  <c r="U96" i="1"/>
  <c r="T35" i="1"/>
  <c r="T93" i="1"/>
  <c r="S35" i="1"/>
  <c r="S93" i="1"/>
  <c r="S96" i="1"/>
  <c r="R35" i="1"/>
  <c r="R93" i="1"/>
  <c r="Q35" i="1"/>
  <c r="Q93" i="1"/>
  <c r="Q96" i="1"/>
  <c r="P35" i="1"/>
  <c r="P93" i="1"/>
  <c r="P96" i="1" s="1"/>
  <c r="O35" i="1"/>
  <c r="N35" i="1"/>
  <c r="N93" i="1" s="1"/>
  <c r="N96" i="1" s="1"/>
  <c r="M35" i="1"/>
  <c r="M93" i="1"/>
  <c r="L35" i="1"/>
  <c r="L93" i="1"/>
  <c r="L96" i="1"/>
  <c r="K35" i="1"/>
  <c r="K93" i="1"/>
  <c r="K96" i="1"/>
  <c r="J35" i="1"/>
  <c r="J93" i="1"/>
  <c r="J96" i="1"/>
  <c r="I35" i="1"/>
  <c r="I93" i="1"/>
  <c r="I96" i="1"/>
  <c r="H35" i="1"/>
  <c r="G35" i="1"/>
  <c r="G93" i="1"/>
  <c r="G96" i="1"/>
  <c r="F35" i="1"/>
  <c r="F93" i="1"/>
  <c r="F96" i="1"/>
  <c r="E35" i="1"/>
  <c r="E93" i="1"/>
  <c r="D35" i="1"/>
  <c r="D93" i="1"/>
  <c r="D96" i="1"/>
  <c r="C35" i="1"/>
  <c r="C93" i="1"/>
  <c r="C96" i="1"/>
  <c r="B35" i="1"/>
  <c r="B93" i="1"/>
  <c r="B96" i="1"/>
  <c r="AK34" i="1"/>
  <c r="AJ34" i="1"/>
  <c r="AG34" i="1"/>
  <c r="AK33" i="1"/>
  <c r="AJ33" i="1"/>
  <c r="AG33" i="1"/>
  <c r="AK32" i="1"/>
  <c r="AK35" i="1"/>
  <c r="AJ32" i="1"/>
  <c r="AJ35" i="1"/>
  <c r="AG32" i="1"/>
  <c r="AG31" i="1"/>
  <c r="AF31" i="1"/>
  <c r="AG30" i="1"/>
  <c r="AF30" i="1"/>
  <c r="AG29" i="1"/>
  <c r="AF29" i="1"/>
  <c r="AG28" i="1"/>
  <c r="AG35" i="1" s="1"/>
  <c r="AF28" i="1"/>
  <c r="AL27" i="1"/>
  <c r="AK27" i="1"/>
  <c r="AJ27" i="1"/>
  <c r="AI27" i="1"/>
  <c r="AG27" i="1"/>
  <c r="AF27" i="1"/>
  <c r="B27" i="1"/>
  <c r="BR25" i="1"/>
  <c r="BP13" i="2"/>
  <c r="BP11" i="2" s="1"/>
  <c r="BP16" i="2" s="1"/>
  <c r="BQ25" i="1"/>
  <c r="BO13" i="2"/>
  <c r="BP25" i="1"/>
  <c r="BN13" i="2"/>
  <c r="BN11" i="2"/>
  <c r="BN16" i="2"/>
  <c r="BN14" i="2"/>
  <c r="BO25" i="1"/>
  <c r="BM13" i="2"/>
  <c r="BM11" i="2"/>
  <c r="BM16" i="2"/>
  <c r="BN25" i="1"/>
  <c r="BL13" i="2"/>
  <c r="BL11" i="2"/>
  <c r="BL16" i="2"/>
  <c r="BM25" i="1"/>
  <c r="BK13" i="2"/>
  <c r="BK11" i="2"/>
  <c r="BL25" i="1"/>
  <c r="BJ13" i="2"/>
  <c r="BJ11" i="2"/>
  <c r="BK25" i="1"/>
  <c r="BI13" i="2"/>
  <c r="BI11" i="2"/>
  <c r="BI16" i="2"/>
  <c r="BI14" i="2"/>
  <c r="BJ25" i="1"/>
  <c r="BH13" i="2"/>
  <c r="BH11" i="2"/>
  <c r="BH16" i="2"/>
  <c r="BI25" i="1"/>
  <c r="BG13" i="2"/>
  <c r="BG11" i="2"/>
  <c r="BG16" i="2"/>
  <c r="BG14" i="2"/>
  <c r="BH25" i="1"/>
  <c r="BF13" i="2"/>
  <c r="BF11" i="2"/>
  <c r="BF16" i="2"/>
  <c r="BG25" i="1"/>
  <c r="BE13" i="2"/>
  <c r="BF25" i="1"/>
  <c r="BD13" i="2"/>
  <c r="BE25" i="1"/>
  <c r="BC13" i="2"/>
  <c r="BC11" i="2"/>
  <c r="BC16" i="2"/>
  <c r="BD25" i="1"/>
  <c r="BB13" i="2"/>
  <c r="BB11" i="2" s="1"/>
  <c r="BB16" i="2" s="1"/>
  <c r="BC25" i="1"/>
  <c r="BA13" i="2"/>
  <c r="BA11" i="2"/>
  <c r="BA16" i="2"/>
  <c r="BB25" i="1"/>
  <c r="AZ13" i="2"/>
  <c r="AZ11" i="2"/>
  <c r="AZ16" i="2"/>
  <c r="AZ14" i="2"/>
  <c r="BA25" i="1"/>
  <c r="AY13" i="2"/>
  <c r="AY11" i="2"/>
  <c r="AY16" i="2"/>
  <c r="AZ25" i="1"/>
  <c r="AX13" i="2" s="1"/>
  <c r="AX11" i="2" s="1"/>
  <c r="AX16" i="2" s="1"/>
  <c r="AY25" i="1"/>
  <c r="AW13" i="2"/>
  <c r="AW11" i="2" s="1"/>
  <c r="AW16" i="2" s="1"/>
  <c r="AX25" i="1"/>
  <c r="AV13" i="2"/>
  <c r="AV11" i="2"/>
  <c r="AV16" i="2" s="1"/>
  <c r="AW25" i="1"/>
  <c r="AU13" i="2"/>
  <c r="AU11" i="2"/>
  <c r="AU16" i="2"/>
  <c r="AV25" i="1"/>
  <c r="AT13" i="2"/>
  <c r="AU25" i="1"/>
  <c r="AS13" i="2"/>
  <c r="AS11" i="2" s="1"/>
  <c r="AS16" i="2" s="1"/>
  <c r="AT25" i="1"/>
  <c r="AR13" i="2"/>
  <c r="AS25" i="1"/>
  <c r="AQ13" i="2"/>
  <c r="AR25" i="1"/>
  <c r="AQ25" i="1"/>
  <c r="AP25" i="1"/>
  <c r="AN13" i="2"/>
  <c r="AN11" i="2"/>
  <c r="AN16" i="2"/>
  <c r="AN14" i="2"/>
  <c r="AO25" i="1"/>
  <c r="AM13" i="2"/>
  <c r="AM11" i="2"/>
  <c r="AM16" i="2"/>
  <c r="AN25" i="1"/>
  <c r="AM25" i="1"/>
  <c r="AK13" i="2" s="1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G21" i="1"/>
  <c r="AG25" i="1"/>
  <c r="AF21" i="1"/>
  <c r="AF25" i="1" s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C78" i="1" s="1"/>
  <c r="K67" i="1"/>
  <c r="AM66" i="1"/>
  <c r="AG89" i="1"/>
  <c r="BR67" i="1"/>
  <c r="AJ67" i="1"/>
  <c r="Q27" i="2"/>
  <c r="R27" i="2"/>
  <c r="BP14" i="2"/>
  <c r="BM67" i="1"/>
  <c r="BG67" i="1"/>
  <c r="BO67" i="1"/>
  <c r="AG159" i="1"/>
  <c r="AK159" i="1"/>
  <c r="AJ27" i="2"/>
  <c r="AQ11" i="2"/>
  <c r="AQ16" i="2"/>
  <c r="AF64" i="1"/>
  <c r="AF67" i="1"/>
  <c r="V96" i="1"/>
  <c r="D10" i="1"/>
  <c r="D27" i="1" s="1"/>
  <c r="AM150" i="1"/>
  <c r="AG150" i="1"/>
  <c r="AK140" i="1"/>
  <c r="AG140" i="1"/>
  <c r="AV150" i="1"/>
  <c r="BL150" i="1"/>
  <c r="BJ16" i="2"/>
  <c r="BJ14" i="2"/>
  <c r="BD67" i="1"/>
  <c r="BM150" i="1"/>
  <c r="BC14" i="2"/>
  <c r="BK16" i="2"/>
  <c r="BA14" i="2"/>
  <c r="AK195" i="1"/>
  <c r="AG195" i="1"/>
  <c r="AS150" i="1"/>
  <c r="BB150" i="1"/>
  <c r="H96" i="1"/>
  <c r="AU150" i="1"/>
  <c r="BC150" i="1"/>
  <c r="BK150" i="1"/>
  <c r="AJ144" i="1"/>
  <c r="W14" i="2"/>
  <c r="BD11" i="2"/>
  <c r="BD16" i="2"/>
  <c r="BD14" i="2"/>
  <c r="Z14" i="2"/>
  <c r="BO11" i="2"/>
  <c r="BO16" i="2"/>
  <c r="J40" i="2"/>
  <c r="AG66" i="1"/>
  <c r="AK66" i="1"/>
  <c r="D63" i="1"/>
  <c r="D20" i="1"/>
  <c r="AE27" i="2"/>
  <c r="S27" i="2"/>
  <c r="AK27" i="2"/>
  <c r="AL7" i="2"/>
  <c r="AU14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D27" i="2"/>
  <c r="AG83" i="1"/>
  <c r="AM65" i="1"/>
  <c r="AK120" i="1"/>
  <c r="AG120" i="1"/>
  <c r="AG188" i="1"/>
  <c r="AK188" i="1"/>
  <c r="AJ25" i="1"/>
  <c r="E96" i="1"/>
  <c r="AJ143" i="1"/>
  <c r="AJ140" i="1"/>
  <c r="AJ150" i="1"/>
  <c r="AS14" i="2"/>
  <c r="AY14" i="2"/>
  <c r="BL14" i="2"/>
  <c r="AF35" i="1"/>
  <c r="T96" i="1"/>
  <c r="Z96" i="1"/>
  <c r="BQ67" i="1"/>
  <c r="AM14" i="2"/>
  <c r="BF14" i="2"/>
  <c r="D78" i="1"/>
  <c r="D15" i="1"/>
  <c r="D132" i="1"/>
  <c r="E10" i="1"/>
  <c r="E91" i="1" s="1"/>
  <c r="D181" i="1"/>
  <c r="AF14" i="2"/>
  <c r="AO14" i="2"/>
  <c r="AV14" i="2"/>
  <c r="BH14" i="2"/>
  <c r="AK11" i="2"/>
  <c r="AK16" i="2"/>
  <c r="R96" i="1"/>
  <c r="AK76" i="1"/>
  <c r="M67" i="1"/>
  <c r="Y67" i="1"/>
  <c r="AK130" i="1"/>
  <c r="AK150" i="1"/>
  <c r="AG130" i="1"/>
  <c r="AJ146" i="1"/>
  <c r="AP14" i="2"/>
  <c r="BH150" i="1"/>
  <c r="M14" i="2"/>
  <c r="BE11" i="2"/>
  <c r="BE16" i="2"/>
  <c r="BE14" i="2"/>
  <c r="M96" i="1"/>
  <c r="AK144" i="1"/>
  <c r="AJ159" i="1"/>
  <c r="N14" i="2"/>
  <c r="T14" i="2"/>
  <c r="AQ14" i="2"/>
  <c r="AW14" i="2"/>
  <c r="AL14" i="2"/>
  <c r="BM14" i="2"/>
  <c r="AW67" i="1"/>
  <c r="BP67" i="1"/>
  <c r="AJ147" i="1"/>
  <c r="BP150" i="1"/>
  <c r="AB14" i="2"/>
  <c r="AK14" i="2"/>
  <c r="BK14" i="2"/>
  <c r="AR11" i="2"/>
  <c r="AR16" i="2"/>
  <c r="AR14" i="2"/>
  <c r="J14" i="2"/>
  <c r="K14" i="2"/>
  <c r="AT11" i="2"/>
  <c r="AT16" i="2"/>
  <c r="AT14" i="2"/>
  <c r="U14" i="2"/>
  <c r="U67" i="1"/>
  <c r="AP67" i="1"/>
  <c r="AJ120" i="1"/>
  <c r="AK148" i="1"/>
  <c r="AZ150" i="1"/>
  <c r="BO14" i="2"/>
  <c r="C181" i="1"/>
  <c r="C132" i="1"/>
  <c r="C20" i="1"/>
  <c r="C85" i="1"/>
  <c r="C15" i="1"/>
  <c r="AL27" i="2"/>
  <c r="AM7" i="2"/>
  <c r="AG65" i="1"/>
  <c r="AG67" i="1"/>
  <c r="AM67" i="1"/>
  <c r="AK65" i="1"/>
  <c r="AK67" i="1"/>
  <c r="T27" i="2"/>
  <c r="U27" i="2"/>
  <c r="V27" i="2"/>
  <c r="W27" i="2"/>
  <c r="X27" i="2"/>
  <c r="Y27" i="2"/>
  <c r="Z27" i="2"/>
  <c r="AA27" i="2"/>
  <c r="AF27" i="2"/>
  <c r="F10" i="1"/>
  <c r="F174" i="1" s="1"/>
  <c r="E174" i="1"/>
  <c r="E103" i="1"/>
  <c r="E78" i="1"/>
  <c r="E69" i="1"/>
  <c r="E15" i="1"/>
  <c r="AN7" i="2"/>
  <c r="AN27" i="2" s="1"/>
  <c r="AM27" i="2"/>
  <c r="F27" i="1"/>
  <c r="G10" i="1"/>
  <c r="G69" i="1" s="1"/>
  <c r="F85" i="1"/>
  <c r="G63" i="1"/>
  <c r="G78" i="1"/>
  <c r="G20" i="1"/>
  <c r="G174" i="1"/>
  <c r="G15" i="1"/>
  <c r="G91" i="1"/>
  <c r="G132" i="1"/>
  <c r="G103" i="1"/>
  <c r="G85" i="1"/>
  <c r="G27" i="1"/>
  <c r="I10" i="1"/>
  <c r="G181" i="1"/>
  <c r="AO7" i="2"/>
  <c r="AO27" i="2"/>
  <c r="AP7" i="2"/>
  <c r="AP27" i="2" s="1"/>
  <c r="I85" i="1"/>
  <c r="I27" i="1"/>
  <c r="I103" i="1"/>
  <c r="J10" i="1"/>
  <c r="J85" i="1" s="1"/>
  <c r="I161" i="1"/>
  <c r="I91" i="1"/>
  <c r="I171" i="1"/>
  <c r="I69" i="1"/>
  <c r="I132" i="1"/>
  <c r="I15" i="1"/>
  <c r="I63" i="1"/>
  <c r="I20" i="1"/>
  <c r="I78" i="1"/>
  <c r="I174" i="1"/>
  <c r="I181" i="1"/>
  <c r="AQ7" i="2"/>
  <c r="AQ27" i="2" s="1"/>
  <c r="J27" i="1"/>
  <c r="K10" i="1"/>
  <c r="J132" i="1"/>
  <c r="J103" i="1"/>
  <c r="J63" i="1"/>
  <c r="J20" i="1"/>
  <c r="J174" i="1"/>
  <c r="J15" i="1"/>
  <c r="J161" i="1"/>
  <c r="J69" i="1"/>
  <c r="J91" i="1"/>
  <c r="J171" i="1"/>
  <c r="K103" i="1"/>
  <c r="K69" i="1"/>
  <c r="K20" i="1"/>
  <c r="K63" i="1"/>
  <c r="K132" i="1"/>
  <c r="K161" i="1"/>
  <c r="K27" i="1"/>
  <c r="K15" i="1"/>
  <c r="K174" i="1"/>
  <c r="L10" i="1"/>
  <c r="L63" i="1" s="1"/>
  <c r="K91" i="1"/>
  <c r="K171" i="1"/>
  <c r="K181" i="1"/>
  <c r="K78" i="1"/>
  <c r="K85" i="1"/>
  <c r="AR7" i="2"/>
  <c r="AR27" i="2" s="1"/>
  <c r="AS7" i="2"/>
  <c r="L91" i="1"/>
  <c r="L78" i="1"/>
  <c r="M10" i="1"/>
  <c r="L174" i="1"/>
  <c r="L27" i="1"/>
  <c r="L181" i="1"/>
  <c r="L69" i="1"/>
  <c r="L15" i="1"/>
  <c r="L103" i="1"/>
  <c r="L20" i="1"/>
  <c r="AT7" i="2"/>
  <c r="AS27" i="2"/>
  <c r="M132" i="1"/>
  <c r="N10" i="1"/>
  <c r="N161" i="1" s="1"/>
  <c r="N91" i="1"/>
  <c r="N174" i="1"/>
  <c r="N20" i="1"/>
  <c r="N63" i="1"/>
  <c r="P10" i="1"/>
  <c r="P174" i="1" s="1"/>
  <c r="N85" i="1"/>
  <c r="N27" i="1"/>
  <c r="N132" i="1"/>
  <c r="N69" i="1"/>
  <c r="AT27" i="2"/>
  <c r="AU7" i="2"/>
  <c r="P20" i="1"/>
  <c r="P161" i="1"/>
  <c r="P78" i="1"/>
  <c r="P171" i="1"/>
  <c r="P63" i="1"/>
  <c r="P103" i="1"/>
  <c r="P15" i="1"/>
  <c r="Q10" i="1"/>
  <c r="Q85" i="1" s="1"/>
  <c r="P27" i="1"/>
  <c r="P190" i="1"/>
  <c r="P132" i="1"/>
  <c r="P181" i="1"/>
  <c r="P91" i="1"/>
  <c r="P69" i="1"/>
  <c r="AV7" i="2"/>
  <c r="AU27" i="2"/>
  <c r="Q78" i="1"/>
  <c r="Q15" i="1"/>
  <c r="Q181" i="1"/>
  <c r="Q20" i="1"/>
  <c r="Q132" i="1"/>
  <c r="Q161" i="1"/>
  <c r="Q63" i="1"/>
  <c r="Q190" i="1"/>
  <c r="R10" i="1"/>
  <c r="R181" i="1" s="1"/>
  <c r="Q174" i="1"/>
  <c r="AV27" i="2"/>
  <c r="AW7" i="2"/>
  <c r="AW27" i="2" s="1"/>
  <c r="R174" i="1"/>
  <c r="R27" i="1"/>
  <c r="R161" i="1"/>
  <c r="S10" i="1"/>
  <c r="R103" i="1"/>
  <c r="R69" i="1"/>
  <c r="R190" i="1"/>
  <c r="R15" i="1"/>
  <c r="AX7" i="2"/>
  <c r="AX27" i="2" s="1"/>
  <c r="S20" i="1"/>
  <c r="T10" i="1"/>
  <c r="S132" i="1"/>
  <c r="S15" i="1"/>
  <c r="S85" i="1"/>
  <c r="AY7" i="2"/>
  <c r="T174" i="1"/>
  <c r="T132" i="1"/>
  <c r="T20" i="1"/>
  <c r="U10" i="1"/>
  <c r="U132" i="1" s="1"/>
  <c r="T181" i="1"/>
  <c r="T27" i="1"/>
  <c r="T91" i="1"/>
  <c r="AZ7" i="2"/>
  <c r="AY27" i="2"/>
  <c r="U63" i="1"/>
  <c r="U171" i="1"/>
  <c r="U69" i="1"/>
  <c r="U174" i="1"/>
  <c r="U91" i="1"/>
  <c r="U181" i="1"/>
  <c r="U20" i="1"/>
  <c r="U27" i="1"/>
  <c r="U103" i="1"/>
  <c r="V10" i="1"/>
  <c r="U15" i="1"/>
  <c r="BA7" i="2"/>
  <c r="BA27" i="2" s="1"/>
  <c r="AZ27" i="2"/>
  <c r="V132" i="1"/>
  <c r="W10" i="1"/>
  <c r="W15" i="1" s="1"/>
  <c r="V103" i="1"/>
  <c r="V15" i="1"/>
  <c r="V190" i="1"/>
  <c r="V27" i="1"/>
  <c r="V85" i="1"/>
  <c r="V174" i="1"/>
  <c r="V91" i="1"/>
  <c r="V181" i="1"/>
  <c r="V78" i="1"/>
  <c r="V69" i="1"/>
  <c r="V171" i="1"/>
  <c r="V20" i="1"/>
  <c r="V63" i="1"/>
  <c r="V161" i="1"/>
  <c r="BB7" i="2"/>
  <c r="BB27" i="2" s="1"/>
  <c r="W78" i="1"/>
  <c r="W181" i="1"/>
  <c r="W103" i="1"/>
  <c r="W91" i="1"/>
  <c r="W161" i="1"/>
  <c r="X10" i="1"/>
  <c r="X91" i="1" s="1"/>
  <c r="W63" i="1"/>
  <c r="W85" i="1"/>
  <c r="W174" i="1"/>
  <c r="W69" i="1"/>
  <c r="BC7" i="2"/>
  <c r="X63" i="1"/>
  <c r="X132" i="1"/>
  <c r="X69" i="1"/>
  <c r="X181" i="1"/>
  <c r="X78" i="1"/>
  <c r="Y10" i="1"/>
  <c r="Y91" i="1" s="1"/>
  <c r="X161" i="1"/>
  <c r="X27" i="1"/>
  <c r="X190" i="1"/>
  <c r="X171" i="1"/>
  <c r="X103" i="1"/>
  <c r="BD7" i="2"/>
  <c r="BC27" i="2"/>
  <c r="Y174" i="1"/>
  <c r="Y63" i="1"/>
  <c r="Y181" i="1"/>
  <c r="Y15" i="1"/>
  <c r="Z10" i="1"/>
  <c r="Z161" i="1" s="1"/>
  <c r="Y78" i="1"/>
  <c r="Y69" i="1"/>
  <c r="Y27" i="1"/>
  <c r="Y103" i="1"/>
  <c r="Y171" i="1"/>
  <c r="Y132" i="1"/>
  <c r="Y85" i="1"/>
  <c r="Y20" i="1"/>
  <c r="Y161" i="1"/>
  <c r="BE7" i="2"/>
  <c r="BE27" i="2" s="1"/>
  <c r="BD27" i="2"/>
  <c r="Z103" i="1"/>
  <c r="Z63" i="1"/>
  <c r="Z85" i="1"/>
  <c r="AA10" i="1"/>
  <c r="AA69" i="1" s="1"/>
  <c r="Z181" i="1"/>
  <c r="Z171" i="1"/>
  <c r="Z78" i="1"/>
  <c r="Z69" i="1"/>
  <c r="Z132" i="1"/>
  <c r="Z15" i="1"/>
  <c r="Z91" i="1"/>
  <c r="Z174" i="1"/>
  <c r="Z20" i="1"/>
  <c r="Z27" i="1"/>
  <c r="BF7" i="2"/>
  <c r="BF27" i="2" s="1"/>
  <c r="AA20" i="1"/>
  <c r="AA161" i="1"/>
  <c r="AA132" i="1"/>
  <c r="AA190" i="1"/>
  <c r="AB10" i="1"/>
  <c r="AA174" i="1"/>
  <c r="AA171" i="1"/>
  <c r="AA181" i="1"/>
  <c r="AA78" i="1"/>
  <c r="AA15" i="1"/>
  <c r="AA103" i="1"/>
  <c r="AA27" i="1"/>
  <c r="AA91" i="1"/>
  <c r="AA63" i="1"/>
  <c r="BG7" i="2"/>
  <c r="AB69" i="1"/>
  <c r="AB85" i="1"/>
  <c r="AB20" i="1"/>
  <c r="AB37" i="1"/>
  <c r="AB42" i="1" s="1"/>
  <c r="AB45" i="1" s="1"/>
  <c r="AB48" i="1" s="1"/>
  <c r="AB55" i="1" s="1"/>
  <c r="AB171" i="1"/>
  <c r="AB190" i="1"/>
  <c r="AB132" i="1"/>
  <c r="AB181" i="1"/>
  <c r="AB91" i="1"/>
  <c r="AC10" i="1"/>
  <c r="AB103" i="1"/>
  <c r="AB161" i="1"/>
  <c r="AB174" i="1"/>
  <c r="BH7" i="2"/>
  <c r="BG27" i="2"/>
  <c r="AC78" i="1"/>
  <c r="AC69" i="1"/>
  <c r="AC27" i="1"/>
  <c r="AC91" i="1"/>
  <c r="AC190" i="1"/>
  <c r="AC171" i="1"/>
  <c r="AC63" i="1"/>
  <c r="AC103" i="1"/>
  <c r="AD10" i="1"/>
  <c r="AD161" i="1" s="1"/>
  <c r="AC161" i="1"/>
  <c r="AC181" i="1"/>
  <c r="AC20" i="1"/>
  <c r="AC37" i="1"/>
  <c r="AC42" i="1" s="1"/>
  <c r="AC45" i="1" s="1"/>
  <c r="AC48" i="1" s="1"/>
  <c r="AC55" i="1" s="1"/>
  <c r="AC174" i="1"/>
  <c r="BI7" i="2"/>
  <c r="BH27" i="2"/>
  <c r="AD78" i="1"/>
  <c r="AD171" i="1"/>
  <c r="AE10" i="1"/>
  <c r="AE103" i="1" s="1"/>
  <c r="BI27" i="2"/>
  <c r="BJ7" i="2"/>
  <c r="AE27" i="1"/>
  <c r="AE132" i="1"/>
  <c r="AE190" i="1"/>
  <c r="AE15" i="1"/>
  <c r="AM10" i="1"/>
  <c r="BJ27" i="2"/>
  <c r="BK7" i="2"/>
  <c r="BK27" i="2" s="1"/>
  <c r="AM20" i="1"/>
  <c r="AN10" i="1"/>
  <c r="AN161" i="1" s="1"/>
  <c r="AM15" i="1"/>
  <c r="AM161" i="1"/>
  <c r="AG161" i="1" s="1"/>
  <c r="AM171" i="1"/>
  <c r="AG171" i="1" s="1"/>
  <c r="AM103" i="1"/>
  <c r="AG103" i="1"/>
  <c r="AM91" i="1"/>
  <c r="AG91" i="1" s="1"/>
  <c r="AM174" i="1"/>
  <c r="AG174" i="1" s="1"/>
  <c r="BL7" i="2"/>
  <c r="BL27" i="2" s="1"/>
  <c r="BM7" i="2"/>
  <c r="AN103" i="1"/>
  <c r="AN20" i="1"/>
  <c r="AN174" i="1"/>
  <c r="AO10" i="1"/>
  <c r="AO15" i="1" s="1"/>
  <c r="AN15" i="1"/>
  <c r="AM132" i="1"/>
  <c r="AG132" i="1" s="1"/>
  <c r="AM122" i="1"/>
  <c r="AG122" i="1" s="1"/>
  <c r="AM98" i="1"/>
  <c r="AG98" i="1" s="1"/>
  <c r="AM78" i="1"/>
  <c r="AM37" i="1"/>
  <c r="AM42" i="1" s="1"/>
  <c r="AM45" i="1" s="1"/>
  <c r="AM48" i="1" s="1"/>
  <c r="AM55" i="1"/>
  <c r="AM27" i="1"/>
  <c r="AM63" i="1"/>
  <c r="AP10" i="1"/>
  <c r="AO103" i="1"/>
  <c r="AN152" i="1"/>
  <c r="AN37" i="1"/>
  <c r="AN42" i="1" s="1"/>
  <c r="AN45" i="1" s="1"/>
  <c r="AN48" i="1" s="1"/>
  <c r="AN55" i="1" s="1"/>
  <c r="AN181" i="1"/>
  <c r="AN112" i="1"/>
  <c r="BN7" i="2"/>
  <c r="BN27" i="2" s="1"/>
  <c r="BM27" i="2"/>
  <c r="AQ10" i="1"/>
  <c r="AQ161" i="1" s="1"/>
  <c r="BO7" i="2"/>
  <c r="BO27" i="2" s="1"/>
  <c r="AR10" i="1"/>
  <c r="AR91" i="1" s="1"/>
  <c r="AQ174" i="1"/>
  <c r="AQ15" i="1"/>
  <c r="AQ91" i="1"/>
  <c r="AQ103" i="1"/>
  <c r="AQ20" i="1"/>
  <c r="BP7" i="2"/>
  <c r="BP27" i="2" s="1"/>
  <c r="AQ122" i="1"/>
  <c r="AR15" i="1"/>
  <c r="AR171" i="1"/>
  <c r="AR161" i="1"/>
  <c r="AR174" i="1"/>
  <c r="AR103" i="1"/>
  <c r="AS10" i="1"/>
  <c r="AS91" i="1" s="1"/>
  <c r="AS103" i="1"/>
  <c r="AS161" i="1"/>
  <c r="AS174" i="1"/>
  <c r="AS171" i="1"/>
  <c r="AS20" i="1"/>
  <c r="AS15" i="1"/>
  <c r="AT10" i="1"/>
  <c r="AU10" i="1"/>
  <c r="AT161" i="1"/>
  <c r="AS98" i="1"/>
  <c r="AS152" i="1"/>
  <c r="AS69" i="1"/>
  <c r="AS112" i="1"/>
  <c r="AS122" i="1"/>
  <c r="AS63" i="1"/>
  <c r="AU15" i="1"/>
  <c r="AV10" i="1"/>
  <c r="AV15" i="1" s="1"/>
  <c r="AU161" i="1"/>
  <c r="AW10" i="1"/>
  <c r="AV171" i="1"/>
  <c r="AV20" i="1"/>
  <c r="AV37" i="1" s="1"/>
  <c r="AV42" i="1" s="1"/>
  <c r="AV45" i="1" s="1"/>
  <c r="AV48" i="1" s="1"/>
  <c r="AV55" i="1" s="1"/>
  <c r="AV69" i="1"/>
  <c r="AV85" i="1"/>
  <c r="AV122" i="1"/>
  <c r="AV190" i="1"/>
  <c r="AW103" i="1"/>
  <c r="AW20" i="1"/>
  <c r="AW15" i="1"/>
  <c r="AX10" i="1"/>
  <c r="AX91" i="1"/>
  <c r="AX20" i="1"/>
  <c r="AX190" i="1" s="1"/>
  <c r="AX15" i="1"/>
  <c r="AX161" i="1"/>
  <c r="AY10" i="1"/>
  <c r="AW132" i="1"/>
  <c r="AY103" i="1"/>
  <c r="AY174" i="1"/>
  <c r="AY20" i="1"/>
  <c r="AY142" i="1" s="1"/>
  <c r="AY171" i="1"/>
  <c r="AY91" i="1"/>
  <c r="AZ10" i="1"/>
  <c r="AY161" i="1"/>
  <c r="AY15" i="1"/>
  <c r="AX85" i="1"/>
  <c r="AX63" i="1"/>
  <c r="AX98" i="1"/>
  <c r="AZ174" i="1"/>
  <c r="AZ171" i="1"/>
  <c r="BA10" i="1"/>
  <c r="BA171" i="1" s="1"/>
  <c r="AY78" i="1"/>
  <c r="AY152" i="1"/>
  <c r="AY112" i="1"/>
  <c r="AY63" i="1"/>
  <c r="AY190" i="1"/>
  <c r="AY69" i="1"/>
  <c r="AY122" i="1"/>
  <c r="AY85" i="1"/>
  <c r="AY27" i="1"/>
  <c r="AY98" i="1"/>
  <c r="AY132" i="1"/>
  <c r="AY37" i="1"/>
  <c r="AY42" i="1"/>
  <c r="AY45" i="1" s="1"/>
  <c r="AY48" i="1" s="1"/>
  <c r="AY55" i="1" s="1"/>
  <c r="BA15" i="1"/>
  <c r="BA103" i="1"/>
  <c r="BA20" i="1"/>
  <c r="BA112" i="1" s="1"/>
  <c r="BB10" i="1"/>
  <c r="BB20" i="1" s="1"/>
  <c r="BA174" i="1"/>
  <c r="BA161" i="1"/>
  <c r="BA91" i="1"/>
  <c r="BB91" i="1"/>
  <c r="BB161" i="1"/>
  <c r="BB103" i="1"/>
  <c r="BB171" i="1"/>
  <c r="BB15" i="1"/>
  <c r="BB174" i="1"/>
  <c r="BC10" i="1"/>
  <c r="BC161" i="1" s="1"/>
  <c r="BA122" i="1"/>
  <c r="BA37" i="1"/>
  <c r="BA42" i="1" s="1"/>
  <c r="BA45" i="1" s="1"/>
  <c r="BA48" i="1" s="1"/>
  <c r="BA55" i="1" s="1"/>
  <c r="BA142" i="1"/>
  <c r="BA27" i="1"/>
  <c r="BC103" i="1"/>
  <c r="BD10" i="1"/>
  <c r="BD103" i="1" s="1"/>
  <c r="BB181" i="1"/>
  <c r="BB112" i="1"/>
  <c r="BB190" i="1"/>
  <c r="BB85" i="1"/>
  <c r="BB142" i="1"/>
  <c r="BB98" i="1"/>
  <c r="BB122" i="1"/>
  <c r="BB37" i="1"/>
  <c r="BB42" i="1"/>
  <c r="BB45" i="1" s="1"/>
  <c r="BB48" i="1" s="1"/>
  <c r="BB55" i="1" s="1"/>
  <c r="BB69" i="1"/>
  <c r="BB63" i="1"/>
  <c r="BD91" i="1"/>
  <c r="BD15" i="1"/>
  <c r="BD174" i="1"/>
  <c r="BD20" i="1"/>
  <c r="BE10" i="1"/>
  <c r="BE174" i="1" s="1"/>
  <c r="BD171" i="1"/>
  <c r="BD161" i="1"/>
  <c r="BD37" i="1"/>
  <c r="BD42" i="1" s="1"/>
  <c r="BD45" i="1" s="1"/>
  <c r="BD48" i="1"/>
  <c r="BD55" i="1" s="1"/>
  <c r="BD98" i="1"/>
  <c r="BD63" i="1"/>
  <c r="BD78" i="1"/>
  <c r="BD112" i="1"/>
  <c r="BF10" i="1"/>
  <c r="BF174" i="1" s="1"/>
  <c r="BG10" i="1"/>
  <c r="BG91" i="1" s="1"/>
  <c r="BF20" i="1"/>
  <c r="BF63" i="1" s="1"/>
  <c r="BF37" i="1"/>
  <c r="BF42" i="1"/>
  <c r="BF45" i="1" s="1"/>
  <c r="BF48" i="1" s="1"/>
  <c r="BF55" i="1" s="1"/>
  <c r="BF27" i="1"/>
  <c r="BF142" i="1"/>
  <c r="BF152" i="1"/>
  <c r="BF85" i="1"/>
  <c r="BH10" i="1"/>
  <c r="BH91" i="1" s="1"/>
  <c r="BG20" i="1"/>
  <c r="BG98" i="1" s="1"/>
  <c r="BG15" i="1"/>
  <c r="BG103" i="1"/>
  <c r="BG174" i="1"/>
  <c r="BG171" i="1"/>
  <c r="BG63" i="1"/>
  <c r="BG152" i="1"/>
  <c r="BG142" i="1"/>
  <c r="BH103" i="1"/>
  <c r="BI10" i="1"/>
  <c r="BI174" i="1" s="1"/>
  <c r="BH15" i="1"/>
  <c r="BH161" i="1"/>
  <c r="BH171" i="1"/>
  <c r="BH20" i="1"/>
  <c r="BH69" i="1"/>
  <c r="BH63" i="1"/>
  <c r="BH190" i="1"/>
  <c r="BH37" i="1"/>
  <c r="BH42" i="1" s="1"/>
  <c r="BH45" i="1"/>
  <c r="BH48" i="1"/>
  <c r="BH55" i="1"/>
  <c r="BH122" i="1"/>
  <c r="BH78" i="1"/>
  <c r="BH27" i="1"/>
  <c r="BH152" i="1"/>
  <c r="BH112" i="1"/>
  <c r="BI15" i="1"/>
  <c r="BI20" i="1"/>
  <c r="BI63" i="1" s="1"/>
  <c r="BJ10" i="1"/>
  <c r="BJ15" i="1" s="1"/>
  <c r="BI161" i="1"/>
  <c r="BI171" i="1"/>
  <c r="BJ20" i="1"/>
  <c r="BJ78" i="1" s="1"/>
  <c r="BJ171" i="1"/>
  <c r="BJ174" i="1"/>
  <c r="BJ161" i="1"/>
  <c r="BJ103" i="1"/>
  <c r="BK10" i="1"/>
  <c r="BI37" i="1"/>
  <c r="BI42" i="1" s="1"/>
  <c r="BI45" i="1" s="1"/>
  <c r="BI48" i="1" s="1"/>
  <c r="BI55" i="1" s="1"/>
  <c r="BI112" i="1"/>
  <c r="BI98" i="1"/>
  <c r="BI190" i="1"/>
  <c r="BL10" i="1"/>
  <c r="BL161" i="1" s="1"/>
  <c r="BK161" i="1"/>
  <c r="BK20" i="1"/>
  <c r="BK27" i="1" s="1"/>
  <c r="BK174" i="1"/>
  <c r="BJ85" i="1"/>
  <c r="BJ69" i="1"/>
  <c r="BJ181" i="1"/>
  <c r="BJ132" i="1"/>
  <c r="BK190" i="1"/>
  <c r="BK69" i="1"/>
  <c r="BK181" i="1"/>
  <c r="BK132" i="1"/>
  <c r="BL174" i="1"/>
  <c r="BL103" i="1"/>
  <c r="BM10" i="1"/>
  <c r="BM20" i="1" s="1"/>
  <c r="BN10" i="1"/>
  <c r="BN161" i="1" s="1"/>
  <c r="BM174" i="1"/>
  <c r="BM161" i="1"/>
  <c r="BM103" i="1"/>
  <c r="BO10" i="1"/>
  <c r="BO161" i="1" s="1"/>
  <c r="BN20" i="1"/>
  <c r="BN98" i="1" s="1"/>
  <c r="BN91" i="1"/>
  <c r="BN174" i="1"/>
  <c r="BN15" i="1"/>
  <c r="BO171" i="1"/>
  <c r="BP10" i="1"/>
  <c r="BP174" i="1" s="1"/>
  <c r="BO20" i="1"/>
  <c r="BO152" i="1" s="1"/>
  <c r="BO15" i="1"/>
  <c r="BN78" i="1"/>
  <c r="BN142" i="1"/>
  <c r="BN190" i="1"/>
  <c r="BN69" i="1"/>
  <c r="BO122" i="1"/>
  <c r="BO98" i="1"/>
  <c r="BO190" i="1"/>
  <c r="BO112" i="1"/>
  <c r="BO85" i="1"/>
  <c r="BP171" i="1"/>
  <c r="BP103" i="1"/>
  <c r="BP91" i="1"/>
  <c r="BP20" i="1"/>
  <c r="BP63" i="1" s="1"/>
  <c r="BQ10" i="1"/>
  <c r="BQ91" i="1" s="1"/>
  <c r="BP15" i="1"/>
  <c r="BQ161" i="1"/>
  <c r="BQ103" i="1"/>
  <c r="BQ20" i="1"/>
  <c r="BQ63" i="1" s="1"/>
  <c r="BR10" i="1"/>
  <c r="BR174" i="1" s="1"/>
  <c r="BP181" i="1"/>
  <c r="BP112" i="1"/>
  <c r="BP122" i="1"/>
  <c r="BP132" i="1"/>
  <c r="BP142" i="1"/>
  <c r="BP152" i="1"/>
  <c r="BP85" i="1"/>
  <c r="BP78" i="1"/>
  <c r="BP37" i="1"/>
  <c r="BP42" i="1" s="1"/>
  <c r="BP45" i="1" s="1"/>
  <c r="BP48" i="1" s="1"/>
  <c r="BP55" i="1" s="1"/>
  <c r="BP190" i="1"/>
  <c r="BP69" i="1"/>
  <c r="BR91" i="1"/>
  <c r="BR161" i="1"/>
  <c r="BR20" i="1"/>
  <c r="BR132" i="1" s="1"/>
  <c r="BR15" i="1"/>
  <c r="BQ132" i="1"/>
  <c r="BQ27" i="1"/>
  <c r="BQ152" i="1"/>
  <c r="BR122" i="1"/>
  <c r="BR190" i="1"/>
  <c r="BM63" i="1" l="1"/>
  <c r="BM112" i="1"/>
  <c r="BM142" i="1"/>
  <c r="BM190" i="1"/>
  <c r="BM98" i="1"/>
  <c r="BM122" i="1"/>
  <c r="BM78" i="1"/>
  <c r="BM69" i="1"/>
  <c r="BM152" i="1"/>
  <c r="BM181" i="1"/>
  <c r="BM85" i="1"/>
  <c r="BM37" i="1"/>
  <c r="BM42" i="1" s="1"/>
  <c r="BM45" i="1" s="1"/>
  <c r="BM48" i="1" s="1"/>
  <c r="BM55" i="1" s="1"/>
  <c r="BM132" i="1"/>
  <c r="BM27" i="1"/>
  <c r="AW181" i="1"/>
  <c r="AW98" i="1"/>
  <c r="AW152" i="1"/>
  <c r="AW69" i="1"/>
  <c r="AW63" i="1"/>
  <c r="AW37" i="1"/>
  <c r="AW42" i="1" s="1"/>
  <c r="AW45" i="1" s="1"/>
  <c r="AW48" i="1" s="1"/>
  <c r="AW55" i="1" s="1"/>
  <c r="AW190" i="1"/>
  <c r="AT171" i="1"/>
  <c r="AT15" i="1"/>
  <c r="AT103" i="1"/>
  <c r="AT20" i="1"/>
  <c r="AQ69" i="1"/>
  <c r="AQ85" i="1"/>
  <c r="AQ190" i="1"/>
  <c r="AQ98" i="1"/>
  <c r="AQ78" i="1"/>
  <c r="AQ27" i="1"/>
  <c r="AP103" i="1"/>
  <c r="AP174" i="1"/>
  <c r="AP171" i="1"/>
  <c r="AP161" i="1"/>
  <c r="BR63" i="1"/>
  <c r="BQ85" i="1"/>
  <c r="BO142" i="1"/>
  <c r="BN37" i="1"/>
  <c r="BN42" i="1" s="1"/>
  <c r="BN45" i="1" s="1"/>
  <c r="BN48" i="1" s="1"/>
  <c r="BN55" i="1" s="1"/>
  <c r="BM171" i="1"/>
  <c r="BK112" i="1"/>
  <c r="BJ37" i="1"/>
  <c r="BJ42" i="1" s="1"/>
  <c r="BJ45" i="1" s="1"/>
  <c r="BJ48" i="1" s="1"/>
  <c r="BJ55" i="1" s="1"/>
  <c r="BI122" i="1"/>
  <c r="BG112" i="1"/>
  <c r="BG132" i="1"/>
  <c r="BD85" i="1"/>
  <c r="BD190" i="1"/>
  <c r="BD132" i="1"/>
  <c r="BD122" i="1"/>
  <c r="BA181" i="1"/>
  <c r="AX122" i="1"/>
  <c r="AZ103" i="1"/>
  <c r="AZ15" i="1"/>
  <c r="AV98" i="1"/>
  <c r="AV161" i="1"/>
  <c r="AQ37" i="1"/>
  <c r="AQ42" i="1" s="1"/>
  <c r="AQ45" i="1" s="1"/>
  <c r="AQ48" i="1" s="1"/>
  <c r="AQ55" i="1" s="1"/>
  <c r="AN63" i="1"/>
  <c r="AN98" i="1"/>
  <c r="AN85" i="1"/>
  <c r="AN69" i="1"/>
  <c r="AN122" i="1"/>
  <c r="AN132" i="1"/>
  <c r="AN27" i="1"/>
  <c r="AN142" i="1"/>
  <c r="AD20" i="1"/>
  <c r="AD37" i="1" s="1"/>
  <c r="AD42" i="1" s="1"/>
  <c r="AD45" i="1" s="1"/>
  <c r="AD48" i="1" s="1"/>
  <c r="AD55" i="1" s="1"/>
  <c r="BE20" i="1"/>
  <c r="BE171" i="1"/>
  <c r="BE15" i="1"/>
  <c r="AW78" i="1"/>
  <c r="BR103" i="1"/>
  <c r="BO27" i="1"/>
  <c r="BN27" i="1"/>
  <c r="BL91" i="1"/>
  <c r="BJ27" i="1"/>
  <c r="BI78" i="1"/>
  <c r="BF112" i="1"/>
  <c r="BF103" i="1"/>
  <c r="BF171" i="1"/>
  <c r="BD181" i="1"/>
  <c r="BC15" i="1"/>
  <c r="BR152" i="1"/>
  <c r="BQ37" i="1"/>
  <c r="BQ42" i="1" s="1"/>
  <c r="BQ45" i="1" s="1"/>
  <c r="BQ48" i="1" s="1"/>
  <c r="BQ55" i="1" s="1"/>
  <c r="BQ112" i="1"/>
  <c r="BR171" i="1"/>
  <c r="BQ171" i="1"/>
  <c r="BP161" i="1"/>
  <c r="BO63" i="1"/>
  <c r="BO132" i="1"/>
  <c r="BN122" i="1"/>
  <c r="BO91" i="1"/>
  <c r="BL171" i="1"/>
  <c r="BJ142" i="1"/>
  <c r="BJ112" i="1"/>
  <c r="BK91" i="1"/>
  <c r="BK103" i="1"/>
  <c r="BK171" i="1"/>
  <c r="BH85" i="1"/>
  <c r="BH142" i="1"/>
  <c r="BH132" i="1"/>
  <c r="BH98" i="1"/>
  <c r="BH181" i="1"/>
  <c r="BG190" i="1"/>
  <c r="BG69" i="1"/>
  <c r="BF181" i="1"/>
  <c r="BF91" i="1"/>
  <c r="BD142" i="1"/>
  <c r="BA132" i="1"/>
  <c r="BA63" i="1"/>
  <c r="AZ161" i="1"/>
  <c r="AX69" i="1"/>
  <c r="AV181" i="1"/>
  <c r="AV142" i="1"/>
  <c r="AW161" i="1"/>
  <c r="AW91" i="1"/>
  <c r="AW171" i="1"/>
  <c r="AW174" i="1"/>
  <c r="AT91" i="1"/>
  <c r="AS85" i="1"/>
  <c r="AS27" i="1"/>
  <c r="AS37" i="1"/>
  <c r="AS42" i="1" s="1"/>
  <c r="AS45" i="1" s="1"/>
  <c r="AS48" i="1" s="1"/>
  <c r="AS55" i="1" s="1"/>
  <c r="AS132" i="1"/>
  <c r="AS78" i="1"/>
  <c r="AS142" i="1"/>
  <c r="AS190" i="1"/>
  <c r="AS181" i="1"/>
  <c r="AQ112" i="1"/>
  <c r="AP20" i="1"/>
  <c r="AE78" i="1"/>
  <c r="AD69" i="1"/>
  <c r="BR27" i="1"/>
  <c r="BQ69" i="1"/>
  <c r="BN63" i="1"/>
  <c r="BK98" i="1"/>
  <c r="BK85" i="1"/>
  <c r="BK122" i="1"/>
  <c r="BK37" i="1"/>
  <c r="BK42" i="1" s="1"/>
  <c r="BK45" i="1" s="1"/>
  <c r="BK48" i="1" s="1"/>
  <c r="BK55" i="1" s="1"/>
  <c r="BK152" i="1"/>
  <c r="BI132" i="1"/>
  <c r="BI85" i="1"/>
  <c r="BI69" i="1"/>
  <c r="BI142" i="1"/>
  <c r="BI181" i="1"/>
  <c r="BI152" i="1"/>
  <c r="BI27" i="1"/>
  <c r="BC91" i="1"/>
  <c r="AW85" i="1"/>
  <c r="AQ142" i="1"/>
  <c r="BR69" i="1"/>
  <c r="BR181" i="1"/>
  <c r="BQ78" i="1"/>
  <c r="BQ98" i="1"/>
  <c r="BQ174" i="1"/>
  <c r="BN171" i="1"/>
  <c r="BN103" i="1"/>
  <c r="BK78" i="1"/>
  <c r="BF78" i="1"/>
  <c r="BF15" i="1"/>
  <c r="BE161" i="1"/>
  <c r="BD27" i="1"/>
  <c r="BD152" i="1"/>
  <c r="AZ20" i="1"/>
  <c r="AX37" i="1"/>
  <c r="AX42" i="1" s="1"/>
  <c r="AX45" i="1" s="1"/>
  <c r="AX48" i="1" s="1"/>
  <c r="AX55" i="1" s="1"/>
  <c r="AW122" i="1"/>
  <c r="AU171" i="1"/>
  <c r="AU91" i="1"/>
  <c r="AU20" i="1"/>
  <c r="AU103" i="1"/>
  <c r="AQ181" i="1"/>
  <c r="AQ152" i="1"/>
  <c r="AP91" i="1"/>
  <c r="AN78" i="1"/>
  <c r="AE69" i="1"/>
  <c r="AE20" i="1"/>
  <c r="AE37" i="1" s="1"/>
  <c r="AE42" i="1" s="1"/>
  <c r="AE45" i="1" s="1"/>
  <c r="AE48" i="1" s="1"/>
  <c r="AE55" i="1" s="1"/>
  <c r="AE174" i="1"/>
  <c r="AE181" i="1"/>
  <c r="AE171" i="1"/>
  <c r="AE161" i="1"/>
  <c r="AE85" i="1"/>
  <c r="AE91" i="1"/>
  <c r="AD27" i="1"/>
  <c r="M27" i="1"/>
  <c r="M63" i="1"/>
  <c r="M181" i="1"/>
  <c r="M161" i="1"/>
  <c r="M15" i="1"/>
  <c r="M20" i="1"/>
  <c r="M69" i="1"/>
  <c r="M171" i="1"/>
  <c r="M91" i="1"/>
  <c r="M103" i="1"/>
  <c r="M174" i="1"/>
  <c r="M85" i="1"/>
  <c r="M78" i="1"/>
  <c r="BR37" i="1"/>
  <c r="BR42" i="1" s="1"/>
  <c r="BR45" i="1" s="1"/>
  <c r="BR48" i="1" s="1"/>
  <c r="BR55" i="1" s="1"/>
  <c r="BQ142" i="1"/>
  <c r="BC20" i="1"/>
  <c r="BC171" i="1"/>
  <c r="AX152" i="1"/>
  <c r="AX112" i="1"/>
  <c r="AX181" i="1"/>
  <c r="AX142" i="1"/>
  <c r="AT174" i="1"/>
  <c r="AP15" i="1"/>
  <c r="BR85" i="1"/>
  <c r="BO69" i="1"/>
  <c r="BN85" i="1"/>
  <c r="BO103" i="1"/>
  <c r="BO174" i="1"/>
  <c r="BR142" i="1"/>
  <c r="BR112" i="1"/>
  <c r="BQ122" i="1"/>
  <c r="BQ181" i="1"/>
  <c r="BQ15" i="1"/>
  <c r="BP98" i="1"/>
  <c r="BP27" i="1"/>
  <c r="BO78" i="1"/>
  <c r="BK63" i="1"/>
  <c r="BK15" i="1"/>
  <c r="BI91" i="1"/>
  <c r="BI103" i="1"/>
  <c r="BF161" i="1"/>
  <c r="BE91" i="1"/>
  <c r="BD69" i="1"/>
  <c r="BC174" i="1"/>
  <c r="BB27" i="1"/>
  <c r="BB132" i="1"/>
  <c r="BB152" i="1"/>
  <c r="BB78" i="1"/>
  <c r="AZ91" i="1"/>
  <c r="AX132" i="1"/>
  <c r="AX27" i="1"/>
  <c r="AW142" i="1"/>
  <c r="AX103" i="1"/>
  <c r="AX174" i="1"/>
  <c r="AX171" i="1"/>
  <c r="AU174" i="1"/>
  <c r="AQ63" i="1"/>
  <c r="AQ132" i="1"/>
  <c r="AN190" i="1"/>
  <c r="AM152" i="1"/>
  <c r="AG152" i="1" s="1"/>
  <c r="AM69" i="1"/>
  <c r="AM85" i="1"/>
  <c r="AM190" i="1"/>
  <c r="AG190" i="1" s="1"/>
  <c r="AM181" i="1"/>
  <c r="AG181" i="1" s="1"/>
  <c r="AM112" i="1"/>
  <c r="AG112" i="1" s="1"/>
  <c r="AM142" i="1"/>
  <c r="AG142" i="1" s="1"/>
  <c r="AE63" i="1"/>
  <c r="AD63" i="1"/>
  <c r="BR98" i="1"/>
  <c r="BN112" i="1"/>
  <c r="BN152" i="1"/>
  <c r="BN181" i="1"/>
  <c r="BR78" i="1"/>
  <c r="BQ190" i="1"/>
  <c r="BO181" i="1"/>
  <c r="BO37" i="1"/>
  <c r="BO42" i="1" s="1"/>
  <c r="BO45" i="1" s="1"/>
  <c r="BO48" i="1" s="1"/>
  <c r="BO55" i="1" s="1"/>
  <c r="BN132" i="1"/>
  <c r="BM91" i="1"/>
  <c r="BM15" i="1"/>
  <c r="BK142" i="1"/>
  <c r="BL15" i="1"/>
  <c r="BL20" i="1"/>
  <c r="BJ63" i="1"/>
  <c r="BJ190" i="1"/>
  <c r="BJ98" i="1"/>
  <c r="BJ122" i="1"/>
  <c r="BJ152" i="1"/>
  <c r="BG78" i="1"/>
  <c r="BG37" i="1"/>
  <c r="BG42" i="1" s="1"/>
  <c r="BG45" i="1" s="1"/>
  <c r="BG48" i="1" s="1"/>
  <c r="BG55" i="1" s="1"/>
  <c r="BG85" i="1"/>
  <c r="BG122" i="1"/>
  <c r="BG27" i="1"/>
  <c r="BG181" i="1"/>
  <c r="BF190" i="1"/>
  <c r="BF122" i="1"/>
  <c r="BF132" i="1"/>
  <c r="BF69" i="1"/>
  <c r="BF98" i="1"/>
  <c r="BE103" i="1"/>
  <c r="BA190" i="1"/>
  <c r="BA98" i="1"/>
  <c r="BA85" i="1"/>
  <c r="BA69" i="1"/>
  <c r="BA78" i="1"/>
  <c r="BA152" i="1"/>
  <c r="AX78" i="1"/>
  <c r="AW27" i="1"/>
  <c r="AW112" i="1"/>
  <c r="AV27" i="1"/>
  <c r="AV63" i="1"/>
  <c r="AV152" i="1"/>
  <c r="AV132" i="1"/>
  <c r="AV78" i="1"/>
  <c r="AV112" i="1"/>
  <c r="AV91" i="1"/>
  <c r="AV103" i="1"/>
  <c r="AV174" i="1"/>
  <c r="AO161" i="1"/>
  <c r="AO20" i="1"/>
  <c r="AO171" i="1"/>
  <c r="AO174" i="1"/>
  <c r="AO91" i="1"/>
  <c r="AD190" i="1"/>
  <c r="AD91" i="1"/>
  <c r="AD181" i="1"/>
  <c r="AD174" i="1"/>
  <c r="AD103" i="1"/>
  <c r="AD15" i="1"/>
  <c r="AD85" i="1"/>
  <c r="AD132" i="1"/>
  <c r="BJ91" i="1"/>
  <c r="BH174" i="1"/>
  <c r="BG161" i="1"/>
  <c r="S174" i="1"/>
  <c r="S91" i="1"/>
  <c r="S78" i="1"/>
  <c r="S103" i="1"/>
  <c r="S63" i="1"/>
  <c r="S69" i="1"/>
  <c r="S171" i="1"/>
  <c r="S27" i="1"/>
  <c r="S190" i="1"/>
  <c r="S161" i="1"/>
  <c r="AY181" i="1"/>
  <c r="AQ171" i="1"/>
  <c r="AN91" i="1"/>
  <c r="AC85" i="1"/>
  <c r="AC132" i="1"/>
  <c r="AB27" i="1"/>
  <c r="AB78" i="1"/>
  <c r="T69" i="1"/>
  <c r="T15" i="1"/>
  <c r="T190" i="1"/>
  <c r="T85" i="1"/>
  <c r="T78" i="1"/>
  <c r="T63" i="1"/>
  <c r="T161" i="1"/>
  <c r="T171" i="1"/>
  <c r="T103" i="1"/>
  <c r="AN171" i="1"/>
  <c r="AC15" i="1"/>
  <c r="AB63" i="1"/>
  <c r="AB15" i="1"/>
  <c r="AR20" i="1"/>
  <c r="S181" i="1"/>
  <c r="F20" i="1"/>
  <c r="F181" i="1"/>
  <c r="F69" i="1"/>
  <c r="F132" i="1"/>
  <c r="F103" i="1"/>
  <c r="F91" i="1"/>
  <c r="F15" i="1"/>
  <c r="F78" i="1"/>
  <c r="F63" i="1"/>
  <c r="R20" i="1"/>
  <c r="R132" i="1"/>
  <c r="N103" i="1"/>
  <c r="N171" i="1"/>
  <c r="E132" i="1"/>
  <c r="E181" i="1"/>
  <c r="D69" i="1"/>
  <c r="AA85" i="1"/>
  <c r="Z190" i="1"/>
  <c r="Y190" i="1"/>
  <c r="X20" i="1"/>
  <c r="X174" i="1"/>
  <c r="W132" i="1"/>
  <c r="W190" i="1"/>
  <c r="U190" i="1"/>
  <c r="R85" i="1"/>
  <c r="R91" i="1"/>
  <c r="Q171" i="1"/>
  <c r="Q103" i="1"/>
  <c r="P85" i="1"/>
  <c r="N181" i="1"/>
  <c r="N78" i="1"/>
  <c r="L85" i="1"/>
  <c r="L132" i="1"/>
  <c r="J78" i="1"/>
  <c r="J181" i="1"/>
  <c r="E85" i="1"/>
  <c r="E63" i="1"/>
  <c r="D85" i="1"/>
  <c r="C27" i="1"/>
  <c r="X15" i="1"/>
  <c r="X85" i="1"/>
  <c r="W171" i="1"/>
  <c r="W27" i="1"/>
  <c r="U161" i="1"/>
  <c r="U85" i="1"/>
  <c r="R63" i="1"/>
  <c r="R78" i="1"/>
  <c r="Q27" i="1"/>
  <c r="Q91" i="1"/>
  <c r="N15" i="1"/>
  <c r="L171" i="1"/>
  <c r="L161" i="1"/>
  <c r="E20" i="1"/>
  <c r="E27" i="1"/>
  <c r="W20" i="1"/>
  <c r="U78" i="1"/>
  <c r="R171" i="1"/>
  <c r="Q69" i="1"/>
  <c r="D103" i="1"/>
  <c r="D91" i="1"/>
  <c r="C63" i="1"/>
  <c r="D174" i="1"/>
  <c r="C69" i="1"/>
  <c r="C174" i="1"/>
  <c r="C103" i="1"/>
  <c r="C91" i="1"/>
  <c r="BB67" i="1"/>
  <c r="O96" i="1"/>
  <c r="AF93" i="1"/>
  <c r="AF96" i="1" s="1"/>
  <c r="AJ149" i="1"/>
  <c r="AX150" i="1"/>
  <c r="AX14" i="2"/>
  <c r="BB14" i="2"/>
  <c r="AP142" i="1" l="1"/>
  <c r="AP27" i="1"/>
  <c r="AP132" i="1"/>
  <c r="AP98" i="1"/>
  <c r="AP181" i="1"/>
  <c r="AP69" i="1"/>
  <c r="AP122" i="1"/>
  <c r="AP152" i="1"/>
  <c r="AP190" i="1"/>
  <c r="AP112" i="1"/>
  <c r="AP85" i="1"/>
  <c r="AP78" i="1"/>
  <c r="AP63" i="1"/>
  <c r="AP37" i="1"/>
  <c r="AP42" i="1" s="1"/>
  <c r="AP45" i="1" s="1"/>
  <c r="AP48" i="1" s="1"/>
  <c r="AP55" i="1" s="1"/>
  <c r="AR78" i="1"/>
  <c r="AR122" i="1"/>
  <c r="AR37" i="1"/>
  <c r="AR42" i="1" s="1"/>
  <c r="AR45" i="1" s="1"/>
  <c r="AR48" i="1" s="1"/>
  <c r="AR55" i="1" s="1"/>
  <c r="AR63" i="1"/>
  <c r="AR142" i="1"/>
  <c r="AR98" i="1"/>
  <c r="AR69" i="1"/>
  <c r="AR132" i="1"/>
  <c r="AR190" i="1"/>
  <c r="AR27" i="1"/>
  <c r="AR85" i="1"/>
  <c r="AR181" i="1"/>
  <c r="AR152" i="1"/>
  <c r="AR112" i="1"/>
  <c r="BL27" i="1"/>
  <c r="BL112" i="1"/>
  <c r="BL37" i="1"/>
  <c r="BL42" i="1" s="1"/>
  <c r="BL45" i="1" s="1"/>
  <c r="BL48" i="1" s="1"/>
  <c r="BL55" i="1" s="1"/>
  <c r="BL122" i="1"/>
  <c r="BL190" i="1"/>
  <c r="BL63" i="1"/>
  <c r="BL69" i="1"/>
  <c r="BL98" i="1"/>
  <c r="BL132" i="1"/>
  <c r="BL78" i="1"/>
  <c r="BL85" i="1"/>
  <c r="BL152" i="1"/>
  <c r="BL142" i="1"/>
  <c r="BL181" i="1"/>
  <c r="AU27" i="1"/>
  <c r="AU98" i="1"/>
  <c r="AU122" i="1"/>
  <c r="AU190" i="1"/>
  <c r="AU63" i="1"/>
  <c r="AU142" i="1"/>
  <c r="AU69" i="1"/>
  <c r="AU132" i="1"/>
  <c r="AU112" i="1"/>
  <c r="AU85" i="1"/>
  <c r="AU152" i="1"/>
  <c r="AU37" i="1"/>
  <c r="AU42" i="1" s="1"/>
  <c r="AU45" i="1" s="1"/>
  <c r="AU48" i="1" s="1"/>
  <c r="AU55" i="1" s="1"/>
  <c r="AU181" i="1"/>
  <c r="AU78" i="1"/>
  <c r="AO98" i="1"/>
  <c r="AO78" i="1"/>
  <c r="AO142" i="1"/>
  <c r="AO63" i="1"/>
  <c r="AO152" i="1"/>
  <c r="AO181" i="1"/>
  <c r="AO37" i="1"/>
  <c r="AO42" i="1" s="1"/>
  <c r="AO45" i="1" s="1"/>
  <c r="AO48" i="1" s="1"/>
  <c r="AO55" i="1" s="1"/>
  <c r="AO27" i="1"/>
  <c r="AO122" i="1"/>
  <c r="AO190" i="1"/>
  <c r="AO132" i="1"/>
  <c r="AO69" i="1"/>
  <c r="AO112" i="1"/>
  <c r="AO85" i="1"/>
  <c r="BC132" i="1"/>
  <c r="BC122" i="1"/>
  <c r="BC37" i="1"/>
  <c r="BC42" i="1" s="1"/>
  <c r="BC45" i="1" s="1"/>
  <c r="BC48" i="1" s="1"/>
  <c r="BC55" i="1" s="1"/>
  <c r="BC69" i="1"/>
  <c r="BC112" i="1"/>
  <c r="BC78" i="1"/>
  <c r="BC152" i="1"/>
  <c r="BC27" i="1"/>
  <c r="BC181" i="1"/>
  <c r="BC142" i="1"/>
  <c r="BC63" i="1"/>
  <c r="BC85" i="1"/>
  <c r="BC190" i="1"/>
  <c r="BC98" i="1"/>
  <c r="BE78" i="1"/>
  <c r="BE181" i="1"/>
  <c r="BE190" i="1"/>
  <c r="BE152" i="1"/>
  <c r="BE37" i="1"/>
  <c r="BE42" i="1" s="1"/>
  <c r="BE45" i="1" s="1"/>
  <c r="BE48" i="1" s="1"/>
  <c r="BE55" i="1" s="1"/>
  <c r="BE98" i="1"/>
  <c r="BE122" i="1"/>
  <c r="BE132" i="1"/>
  <c r="BE63" i="1"/>
  <c r="BE142" i="1"/>
  <c r="BE69" i="1"/>
  <c r="BE27" i="1"/>
  <c r="BE85" i="1"/>
  <c r="BE112" i="1"/>
  <c r="AZ142" i="1"/>
  <c r="AZ69" i="1"/>
  <c r="AZ27" i="1"/>
  <c r="AZ37" i="1"/>
  <c r="AZ42" i="1" s="1"/>
  <c r="AZ45" i="1" s="1"/>
  <c r="AZ48" i="1" s="1"/>
  <c r="AZ55" i="1" s="1"/>
  <c r="AZ85" i="1"/>
  <c r="AZ112" i="1"/>
  <c r="AZ152" i="1"/>
  <c r="AZ190" i="1"/>
  <c r="AZ98" i="1"/>
  <c r="AZ122" i="1"/>
  <c r="AZ132" i="1"/>
  <c r="AZ63" i="1"/>
  <c r="AZ78" i="1"/>
  <c r="AZ181" i="1"/>
  <c r="AT37" i="1"/>
  <c r="AT42" i="1" s="1"/>
  <c r="AT45" i="1" s="1"/>
  <c r="AT48" i="1" s="1"/>
  <c r="AT55" i="1" s="1"/>
  <c r="AT181" i="1"/>
  <c r="AT132" i="1"/>
  <c r="AT63" i="1"/>
  <c r="AT190" i="1"/>
  <c r="AT112" i="1"/>
  <c r="AT98" i="1"/>
  <c r="AT122" i="1"/>
  <c r="AT69" i="1"/>
  <c r="AT78" i="1"/>
  <c r="AT27" i="1"/>
  <c r="AT152" i="1"/>
  <c r="AT142" i="1"/>
  <c r="AT85" i="1"/>
</calcChain>
</file>

<file path=xl/sharedStrings.xml><?xml version="1.0" encoding="utf-8"?>
<sst xmlns="http://schemas.openxmlformats.org/spreadsheetml/2006/main" count="549" uniqueCount="211">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</sst>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E6E6FF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9" fontId="4" fillId="0" borderId="0" applyFont="0" applyFill="0" applyBorder="0" applyAlignment="0" applyProtection="0"/>
  </cellStyleXfs>
  <cellXfs count="209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left" vertical="center" wrapText="1" indent="1"/>
    </xf>
    <xf numFmtId="3" fontId="14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2" fillId="6" borderId="2" xfId="0" applyNumberFormat="1" applyFont="1" applyFill="1" applyBorder="1" applyAlignment="1">
      <alignment horizontal="left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5" fillId="0" borderId="4" xfId="0" applyFont="1" applyBorder="1"/>
    <xf numFmtId="0" fontId="5" fillId="0" borderId="0" xfId="0" applyFont="1"/>
    <xf numFmtId="0" fontId="12" fillId="5" borderId="4" xfId="0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22" fontId="12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3" fillId="5" borderId="1" xfId="0" applyNumberFormat="1" applyFont="1" applyFill="1" applyBorder="1" applyAlignment="1">
      <alignment horizontal="left" vertical="center" wrapText="1" indent="1"/>
    </xf>
    <xf numFmtId="3" fontId="13" fillId="0" borderId="1" xfId="0" applyNumberFormat="1" applyFont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22" fontId="12" fillId="4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 wrapText="1" indent="1"/>
    </xf>
    <xf numFmtId="3" fontId="12" fillId="0" borderId="1" xfId="0" applyNumberFormat="1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0" fontId="5" fillId="0" borderId="6" xfId="0" applyFont="1" applyBorder="1"/>
    <xf numFmtId="0" fontId="12" fillId="5" borderId="6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5" fillId="0" borderId="1" xfId="0" applyFont="1" applyBorder="1"/>
    <xf numFmtId="164" fontId="12" fillId="4" borderId="2" xfId="0" applyNumberFormat="1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center" wrapText="1"/>
    </xf>
    <xf numFmtId="22" fontId="12" fillId="4" borderId="4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left" vertical="center" indent="1"/>
    </xf>
    <xf numFmtId="0" fontId="15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5" fillId="0" borderId="0" xfId="0" applyFont="1"/>
    <xf numFmtId="3" fontId="12" fillId="6" borderId="1" xfId="0" applyNumberFormat="1" applyFont="1" applyFill="1" applyBorder="1" applyAlignment="1">
      <alignment horizontal="left" vertical="center"/>
    </xf>
    <xf numFmtId="10" fontId="11" fillId="2" borderId="1" xfId="2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left" vertical="center"/>
    </xf>
    <xf numFmtId="10" fontId="11" fillId="2" borderId="4" xfId="2" applyNumberFormat="1" applyFont="1" applyFill="1" applyBorder="1" applyAlignment="1">
      <alignment horizontal="center" vertical="center"/>
    </xf>
    <xf numFmtId="10" fontId="11" fillId="2" borderId="3" xfId="2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left" vertical="center" wrapText="1"/>
    </xf>
    <xf numFmtId="164" fontId="12" fillId="4" borderId="2" xfId="0" applyNumberFormat="1" applyFont="1" applyFill="1" applyBorder="1" applyAlignment="1">
      <alignment horizontal="left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/>
    <xf numFmtId="0" fontId="15" fillId="0" borderId="0" xfId="0" applyFont="1" applyAlignment="1">
      <alignment horizontal="center" vertical="center"/>
    </xf>
    <xf numFmtId="3" fontId="1" fillId="5" borderId="1" xfId="0" applyNumberFormat="1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/>
    </xf>
    <xf numFmtId="3" fontId="1" fillId="5" borderId="2" xfId="0" applyNumberFormat="1" applyFont="1" applyFill="1" applyBorder="1" applyAlignment="1">
      <alignment horizontal="left" vertical="center" wrapText="1" indent="1"/>
    </xf>
    <xf numFmtId="0" fontId="15" fillId="0" borderId="4" xfId="0" applyFont="1" applyBorder="1" applyAlignment="1">
      <alignment horizontal="center"/>
    </xf>
    <xf numFmtId="0" fontId="1" fillId="5" borderId="0" xfId="0" applyFont="1" applyFill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left" vertical="center" wrapText="1" indent="1"/>
    </xf>
    <xf numFmtId="3" fontId="13" fillId="0" borderId="4" xfId="0" applyNumberFormat="1" applyFont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3" fontId="16" fillId="5" borderId="1" xfId="0" applyNumberFormat="1" applyFont="1" applyFill="1" applyBorder="1" applyAlignment="1">
      <alignment horizontal="center"/>
    </xf>
    <xf numFmtId="3" fontId="13" fillId="5" borderId="3" xfId="0" applyNumberFormat="1" applyFont="1" applyFill="1" applyBorder="1" applyAlignment="1">
      <alignment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2" fillId="6" borderId="3" xfId="0" applyNumberFormat="1" applyFont="1" applyFill="1" applyBorder="1" applyAlignment="1">
      <alignment horizontal="center" vertical="center" wrapText="1"/>
    </xf>
    <xf numFmtId="22" fontId="12" fillId="4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/>
    </xf>
    <xf numFmtId="3" fontId="13" fillId="5" borderId="8" xfId="0" applyNumberFormat="1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10" fontId="13" fillId="5" borderId="2" xfId="0" applyNumberFormat="1" applyFont="1" applyFill="1" applyBorder="1" applyAlignment="1">
      <alignment horizontal="center" vertical="center" wrapText="1"/>
    </xf>
    <xf numFmtId="10" fontId="13" fillId="5" borderId="3" xfId="0" applyNumberFormat="1" applyFont="1" applyFill="1" applyBorder="1" applyAlignment="1">
      <alignment horizontal="center" vertical="center" wrapText="1"/>
    </xf>
    <xf numFmtId="10" fontId="14" fillId="5" borderId="1" xfId="2" applyNumberFormat="1" applyFont="1" applyFill="1" applyBorder="1" applyAlignment="1">
      <alignment horizontal="center" vertical="center"/>
    </xf>
    <xf numFmtId="10" fontId="12" fillId="6" borderId="1" xfId="0" applyNumberFormat="1" applyFont="1" applyFill="1" applyBorder="1" applyAlignment="1">
      <alignment horizontal="center" vertical="center" wrapText="1"/>
    </xf>
    <xf numFmtId="10" fontId="12" fillId="6" borderId="2" xfId="0" applyNumberFormat="1" applyFont="1" applyFill="1" applyBorder="1" applyAlignment="1">
      <alignment horizontal="center" vertical="center" wrapText="1"/>
    </xf>
    <xf numFmtId="10" fontId="12" fillId="6" borderId="3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left" vertical="center" wrapText="1" indent="1"/>
    </xf>
    <xf numFmtId="3" fontId="12" fillId="0" borderId="3" xfId="0" quotePrefix="1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left" vertical="center" wrapText="1" indent="1"/>
    </xf>
    <xf numFmtId="3" fontId="14" fillId="0" borderId="1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14" fillId="5" borderId="2" xfId="0" applyNumberFormat="1" applyFont="1" applyFill="1" applyBorder="1" applyAlignment="1">
      <alignment horizontal="left" vertical="center" wrapText="1" indent="1"/>
    </xf>
    <xf numFmtId="3" fontId="14" fillId="5" borderId="1" xfId="0" applyNumberFormat="1" applyFont="1" applyFill="1" applyBorder="1" applyAlignment="1">
      <alignment horizontal="left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left" vertical="center" wrapText="1" indent="1"/>
    </xf>
    <xf numFmtId="3" fontId="7" fillId="0" borderId="0" xfId="0" applyNumberFormat="1" applyFont="1" applyAlignment="1">
      <alignment horizontal="center" vertical="center"/>
    </xf>
    <xf numFmtId="3" fontId="14" fillId="0" borderId="2" xfId="0" applyNumberFormat="1" applyFont="1" applyBorder="1" applyAlignment="1">
      <alignment horizontal="left" vertical="center" wrapText="1" indent="1"/>
    </xf>
    <xf numFmtId="3" fontId="14" fillId="0" borderId="1" xfId="0" applyNumberFormat="1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center" vertical="center"/>
    </xf>
    <xf numFmtId="3" fontId="14" fillId="0" borderId="1" xfId="0" quotePrefix="1" applyNumberFormat="1" applyFont="1" applyBorder="1" applyAlignment="1">
      <alignment vertical="center"/>
    </xf>
    <xf numFmtId="3" fontId="14" fillId="0" borderId="7" xfId="0" quotePrefix="1" applyNumberFormat="1" applyFont="1" applyBorder="1" applyAlignment="1">
      <alignment vertical="center"/>
    </xf>
    <xf numFmtId="3" fontId="14" fillId="0" borderId="1" xfId="0" quotePrefix="1" applyNumberFormat="1" applyFont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left" vertical="center" wrapText="1"/>
    </xf>
    <xf numFmtId="3" fontId="14" fillId="2" borderId="3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4" xfId="0" applyFont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3" fontId="12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22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2"/>
    </xf>
    <xf numFmtId="165" fontId="11" fillId="5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1" fillId="5" borderId="7" xfId="0" applyNumberFormat="1" applyFont="1" applyFill="1" applyBorder="1" applyAlignment="1">
      <alignment horizontal="center" vertical="center"/>
    </xf>
    <xf numFmtId="165" fontId="11" fillId="5" borderId="8" xfId="0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18" fillId="0" borderId="1" xfId="0" applyNumberFormat="1" applyFont="1" applyBorder="1" applyAlignment="1">
      <alignment horizontal="left" vertical="center" wrapText="1" indent="2"/>
    </xf>
    <xf numFmtId="10" fontId="14" fillId="0" borderId="1" xfId="0" applyNumberFormat="1" applyFont="1" applyBorder="1" applyAlignment="1">
      <alignment horizontal="center" vertical="center"/>
    </xf>
    <xf numFmtId="10" fontId="11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18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left" vertical="center" wrapText="1" indent="2"/>
    </xf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left" vertical="center" wrapText="1" indent="2"/>
    </xf>
    <xf numFmtId="3" fontId="10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 indent="2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left" vertical="center" wrapText="1" indent="2"/>
    </xf>
    <xf numFmtId="167" fontId="11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167" fontId="11" fillId="0" borderId="7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1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/>
    </xf>
    <xf numFmtId="10" fontId="11" fillId="0" borderId="8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3">
    <cellStyle name="Normal" xfId="0" builtinId="0"/>
    <cellStyle name="Normal 2" xfId="1" xr:uid="{5DC96ACD-DF1E-4CE9-96BC-B3603DBAFAED}"/>
    <cellStyle name="Porcentagem 4" xfId="2" xr:uid="{7EBA9BF9-372B-45DE-9128-D4C3747F48DF}"/>
  </cellStyles>
  <dxfs count="12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9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4C4FC31-20B0-E773-C652-41136A23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53</xdr:col>
      <xdr:colOff>809625</xdr:colOff>
      <xdr:row>4</xdr:row>
      <xdr:rowOff>0</xdr:rowOff>
    </xdr:to>
    <xdr:pic>
      <xdr:nvPicPr>
        <xdr:cNvPr id="1030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63705707-1C1E-2DD0-65E7-20B44B30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3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A645047A-1D3D-56C8-3CB1-42A5F79E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68</xdr:col>
      <xdr:colOff>314325</xdr:colOff>
      <xdr:row>3</xdr:row>
      <xdr:rowOff>85725</xdr:rowOff>
    </xdr:to>
    <xdr:pic>
      <xdr:nvPicPr>
        <xdr:cNvPr id="2054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7342CA33-2B9F-617E-117E-9258A7FC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A12-D8EC-42E5-B097-49A265675D54}">
  <sheetPr>
    <tabColor theme="4" tint="-0.249977111117893"/>
    <pageSetUpPr fitToPage="1"/>
  </sheetPr>
  <dimension ref="A1:BR195"/>
  <sheetViews>
    <sheetView showGridLines="0" view="pageBreakPreview" topLeftCell="AH181" zoomScaleNormal="100" zoomScaleSheetLayoutView="100" workbookViewId="0">
      <selection activeCell="A7" sqref="A7:BR195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1" hidden="1" customWidth="1"/>
    <col min="38" max="38" width="15.7109375" style="141" customWidth="1"/>
    <col min="39" max="53" width="15.7109375" hidden="1" customWidth="1"/>
    <col min="54" max="54" width="15.7109375" customWidth="1"/>
    <col min="55" max="70" width="15.7109375" hidden="1" customWidth="1"/>
  </cols>
  <sheetData>
    <row r="1" spans="1:70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</row>
    <row r="2" spans="1:70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</row>
    <row r="3" spans="1:70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</row>
    <row r="4" spans="1:70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</row>
    <row r="5" spans="1:70" x14ac:dyDescent="0.25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</row>
    <row r="6" spans="1:70" x14ac:dyDescent="0.25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4" customFormat="1" x14ac:dyDescent="0.25">
      <c r="A7" s="200" t="s">
        <v>0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</row>
    <row r="8" spans="1:70" s="4" customFormat="1" x14ac:dyDescent="0.25">
      <c r="A8" s="5" t="s">
        <v>1</v>
      </c>
      <c r="B8" s="201" t="s">
        <v>2</v>
      </c>
      <c r="C8" s="201"/>
      <c r="D8" s="201"/>
      <c r="E8" s="201"/>
      <c r="F8" s="201"/>
      <c r="G8" s="201"/>
      <c r="H8" s="202" t="s">
        <v>3</v>
      </c>
      <c r="I8" s="202"/>
      <c r="J8" s="202"/>
      <c r="K8" s="202"/>
      <c r="L8" s="202"/>
      <c r="M8" s="202"/>
      <c r="N8" s="202"/>
      <c r="O8" s="200" t="s">
        <v>4</v>
      </c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6"/>
      <c r="AG8" s="6"/>
      <c r="AH8" s="200" t="s">
        <v>5</v>
      </c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</row>
    <row r="9" spans="1:70" x14ac:dyDescent="0.25">
      <c r="AI9"/>
      <c r="AJ9"/>
      <c r="AK9"/>
      <c r="AL9"/>
    </row>
    <row r="10" spans="1:70" s="4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0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03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03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03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03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03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03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03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03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130</v>
      </c>
      <c r="BC35" s="41">
        <f t="shared" si="14"/>
        <v>0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 x14ac:dyDescent="0.25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5">AM$20</f>
        <v>#NAME?</v>
      </c>
      <c r="AN37" s="8" t="e">
        <f t="shared" ca="1" si="15"/>
        <v>#NAME?</v>
      </c>
      <c r="AO37" s="8" t="e">
        <f t="shared" ca="1" si="15"/>
        <v>#NAME?</v>
      </c>
      <c r="AP37" s="8" t="e">
        <f t="shared" ca="1" si="15"/>
        <v>#NAME?</v>
      </c>
      <c r="AQ37" s="8" t="e">
        <f t="shared" ca="1" si="15"/>
        <v>#NAME?</v>
      </c>
      <c r="AR37" s="8" t="e">
        <f t="shared" ca="1" si="15"/>
        <v>#NAME?</v>
      </c>
      <c r="AS37" s="8" t="e">
        <f t="shared" ca="1" si="15"/>
        <v>#NAME?</v>
      </c>
      <c r="AT37" s="8" t="e">
        <f t="shared" ca="1" si="15"/>
        <v>#NAME?</v>
      </c>
      <c r="AU37" s="8" t="e">
        <f t="shared" ca="1" si="15"/>
        <v>#NAME?</v>
      </c>
      <c r="AV37" s="8" t="e">
        <f t="shared" ca="1" si="15"/>
        <v>#NAME?</v>
      </c>
      <c r="AW37" s="8" t="e">
        <f t="shared" ca="1" si="15"/>
        <v>#NAME?</v>
      </c>
      <c r="AX37" s="8" t="e">
        <f t="shared" ca="1" si="15"/>
        <v>#NAME?</v>
      </c>
      <c r="AY37" s="8" t="e">
        <f t="shared" ca="1" si="15"/>
        <v>#NAME?</v>
      </c>
      <c r="AZ37" s="8" t="e">
        <f t="shared" ca="1" si="15"/>
        <v>#NAME?</v>
      </c>
      <c r="BA37" s="8" t="e">
        <f t="shared" ca="1" si="15"/>
        <v>#NAME?</v>
      </c>
      <c r="BB37" s="8" t="e">
        <f t="shared" ca="1" si="15"/>
        <v>#NAME?</v>
      </c>
      <c r="BC37" s="8" t="e">
        <f t="shared" ca="1" si="15"/>
        <v>#NAME?</v>
      </c>
      <c r="BD37" s="8" t="e">
        <f t="shared" ca="1" si="15"/>
        <v>#NAME?</v>
      </c>
      <c r="BE37" s="8" t="e">
        <f t="shared" ca="1" si="15"/>
        <v>#NAME?</v>
      </c>
      <c r="BF37" s="8" t="e">
        <f t="shared" ca="1" si="15"/>
        <v>#NAME?</v>
      </c>
      <c r="BG37" s="8" t="e">
        <f t="shared" ca="1" si="15"/>
        <v>#NAME?</v>
      </c>
      <c r="BH37" s="8" t="e">
        <f t="shared" ca="1" si="15"/>
        <v>#NAME?</v>
      </c>
      <c r="BI37" s="8" t="e">
        <f t="shared" ca="1" si="15"/>
        <v>#NAME?</v>
      </c>
      <c r="BJ37" s="8" t="e">
        <f t="shared" ca="1" si="15"/>
        <v>#NAME?</v>
      </c>
      <c r="BK37" s="8" t="e">
        <f t="shared" ca="1" si="15"/>
        <v>#NAME?</v>
      </c>
      <c r="BL37" s="8" t="e">
        <f t="shared" ca="1" si="15"/>
        <v>#NAME?</v>
      </c>
      <c r="BM37" s="8" t="e">
        <f t="shared" ca="1" si="15"/>
        <v>#NAME?</v>
      </c>
      <c r="BN37" s="8" t="e">
        <f t="shared" ca="1" si="15"/>
        <v>#NAME?</v>
      </c>
      <c r="BO37" s="8" t="e">
        <f t="shared" ca="1" si="15"/>
        <v>#NAME?</v>
      </c>
      <c r="BP37" s="8" t="e">
        <f t="shared" ca="1" si="15"/>
        <v>#NAME?</v>
      </c>
      <c r="BQ37" s="8" t="e">
        <f t="shared" ca="1" si="15"/>
        <v>#NAME?</v>
      </c>
      <c r="BR37" s="8" t="e">
        <f t="shared" ca="1" si="15"/>
        <v>#NAME?</v>
      </c>
    </row>
    <row r="38" spans="1:70" s="64" customFormat="1" x14ac:dyDescent="0.25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 x14ac:dyDescent="0.25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 x14ac:dyDescent="0.25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6">IFERROR((AB38/AB39),0)</f>
        <v>0.18495297805642633</v>
      </c>
      <c r="AC40" s="66">
        <f t="shared" si="16"/>
        <v>0.15635179153094461</v>
      </c>
      <c r="AD40" s="66">
        <f t="shared" si="16"/>
        <v>0.18361581920903955</v>
      </c>
      <c r="AE40" s="66">
        <f t="shared" si="16"/>
        <v>0.17834394904458598</v>
      </c>
      <c r="AF40" s="66">
        <f t="shared" si="16"/>
        <v>0</v>
      </c>
      <c r="AG40" s="66">
        <f t="shared" si="16"/>
        <v>0</v>
      </c>
      <c r="AH40" s="67" t="s">
        <v>36</v>
      </c>
      <c r="AI40" s="68"/>
      <c r="AJ40" s="68"/>
      <c r="AK40" s="68"/>
      <c r="AL40" s="69"/>
      <c r="AM40" s="66">
        <f t="shared" si="16"/>
        <v>0.20867208672086721</v>
      </c>
      <c r="AN40" s="66">
        <f t="shared" si="16"/>
        <v>0.22865853658536586</v>
      </c>
      <c r="AO40" s="66">
        <f t="shared" si="16"/>
        <v>0.22508038585209003</v>
      </c>
      <c r="AP40" s="66">
        <f t="shared" si="16"/>
        <v>0.1891891891891892</v>
      </c>
      <c r="AQ40" s="66">
        <f t="shared" si="16"/>
        <v>0.26548672566371684</v>
      </c>
      <c r="AR40" s="66">
        <f t="shared" si="16"/>
        <v>0.26946107784431139</v>
      </c>
      <c r="AS40" s="66">
        <f t="shared" si="16"/>
        <v>0.25391849529780564</v>
      </c>
      <c r="AT40" s="66">
        <f t="shared" si="16"/>
        <v>0.27244582043343651</v>
      </c>
      <c r="AU40" s="66">
        <f t="shared" si="16"/>
        <v>0.22699386503067484</v>
      </c>
      <c r="AV40" s="66">
        <f t="shared" si="16"/>
        <v>0.2302839116719243</v>
      </c>
      <c r="AW40" s="66">
        <f t="shared" si="16"/>
        <v>0.23391812865497075</v>
      </c>
      <c r="AX40" s="66">
        <f t="shared" si="16"/>
        <v>0.23314606741573032</v>
      </c>
      <c r="AY40" s="66">
        <f t="shared" si="16"/>
        <v>0.2484472049689441</v>
      </c>
      <c r="AZ40" s="66">
        <f t="shared" si="16"/>
        <v>0.24489795918367346</v>
      </c>
      <c r="BA40" s="66">
        <f t="shared" si="16"/>
        <v>0.24850299401197604</v>
      </c>
      <c r="BB40" s="66">
        <f t="shared" si="16"/>
        <v>0.36571428571428571</v>
      </c>
      <c r="BC40" s="66">
        <f t="shared" si="16"/>
        <v>0</v>
      </c>
      <c r="BD40" s="66">
        <f t="shared" si="16"/>
        <v>0</v>
      </c>
      <c r="BE40" s="66">
        <f t="shared" si="16"/>
        <v>0</v>
      </c>
      <c r="BF40" s="66">
        <f t="shared" si="16"/>
        <v>0</v>
      </c>
      <c r="BG40" s="66">
        <f t="shared" si="16"/>
        <v>0</v>
      </c>
      <c r="BH40" s="66">
        <f t="shared" si="16"/>
        <v>0</v>
      </c>
      <c r="BI40" s="66">
        <f t="shared" si="16"/>
        <v>0</v>
      </c>
      <c r="BJ40" s="66">
        <f t="shared" si="16"/>
        <v>0</v>
      </c>
      <c r="BK40" s="66">
        <f t="shared" si="16"/>
        <v>0</v>
      </c>
      <c r="BL40" s="66">
        <f t="shared" si="16"/>
        <v>0</v>
      </c>
      <c r="BM40" s="66">
        <f t="shared" si="16"/>
        <v>0</v>
      </c>
      <c r="BN40" s="66">
        <f t="shared" si="16"/>
        <v>0</v>
      </c>
      <c r="BO40" s="66">
        <f t="shared" si="16"/>
        <v>0</v>
      </c>
      <c r="BP40" s="66">
        <f t="shared" si="16"/>
        <v>0</v>
      </c>
      <c r="BQ40" s="66">
        <f t="shared" si="16"/>
        <v>0</v>
      </c>
      <c r="BR40" s="66">
        <f t="shared" si="16"/>
        <v>0</v>
      </c>
    </row>
    <row r="41" spans="1:70" x14ac:dyDescent="0.25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 x14ac:dyDescent="0.2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7">AC37</f>
        <v>#NAME?</v>
      </c>
      <c r="AD42" s="8" t="e">
        <f t="shared" ca="1" si="17"/>
        <v>#NAME?</v>
      </c>
      <c r="AE42" s="8" t="e">
        <f t="shared" ca="1" si="17"/>
        <v>#NAME?</v>
      </c>
      <c r="AF42" s="8" t="str">
        <f t="shared" si="17"/>
        <v>Meta Parcial</v>
      </c>
      <c r="AG42" s="8" t="str">
        <f t="shared" si="17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7"/>
        <v>#NAME?</v>
      </c>
      <c r="AN42" s="8" t="e">
        <f t="shared" ca="1" si="17"/>
        <v>#NAME?</v>
      </c>
      <c r="AO42" s="8" t="e">
        <f t="shared" ca="1" si="17"/>
        <v>#NAME?</v>
      </c>
      <c r="AP42" s="8" t="e">
        <f t="shared" ca="1" si="17"/>
        <v>#NAME?</v>
      </c>
      <c r="AQ42" s="8" t="e">
        <f t="shared" ca="1" si="17"/>
        <v>#NAME?</v>
      </c>
      <c r="AR42" s="8" t="e">
        <f t="shared" ca="1" si="17"/>
        <v>#NAME?</v>
      </c>
      <c r="AS42" s="8" t="e">
        <f t="shared" ca="1" si="17"/>
        <v>#NAME?</v>
      </c>
      <c r="AT42" s="8" t="e">
        <f t="shared" ca="1" si="17"/>
        <v>#NAME?</v>
      </c>
      <c r="AU42" s="8" t="e">
        <f t="shared" ca="1" si="17"/>
        <v>#NAME?</v>
      </c>
      <c r="AV42" s="8" t="e">
        <f t="shared" ca="1" si="17"/>
        <v>#NAME?</v>
      </c>
      <c r="AW42" s="8" t="e">
        <f t="shared" ca="1" si="17"/>
        <v>#NAME?</v>
      </c>
      <c r="AX42" s="8" t="e">
        <f t="shared" ca="1" si="17"/>
        <v>#NAME?</v>
      </c>
      <c r="AY42" s="8" t="e">
        <f t="shared" ca="1" si="17"/>
        <v>#NAME?</v>
      </c>
      <c r="AZ42" s="8" t="e">
        <f t="shared" ca="1" si="17"/>
        <v>#NAME?</v>
      </c>
      <c r="BA42" s="8" t="e">
        <f t="shared" ca="1" si="17"/>
        <v>#NAME?</v>
      </c>
      <c r="BB42" s="8" t="e">
        <f t="shared" ca="1" si="17"/>
        <v>#NAME?</v>
      </c>
      <c r="BC42" s="8" t="e">
        <f t="shared" ca="1" si="17"/>
        <v>#NAME?</v>
      </c>
      <c r="BD42" s="8" t="e">
        <f t="shared" ca="1" si="17"/>
        <v>#NAME?</v>
      </c>
      <c r="BE42" s="8" t="e">
        <f t="shared" ca="1" si="17"/>
        <v>#NAME?</v>
      </c>
      <c r="BF42" s="8" t="e">
        <f t="shared" ca="1" si="17"/>
        <v>#NAME?</v>
      </c>
      <c r="BG42" s="8" t="e">
        <f t="shared" ca="1" si="17"/>
        <v>#NAME?</v>
      </c>
      <c r="BH42" s="8" t="e">
        <f t="shared" ca="1" si="17"/>
        <v>#NAME?</v>
      </c>
      <c r="BI42" s="8" t="e">
        <f t="shared" ca="1" si="17"/>
        <v>#NAME?</v>
      </c>
      <c r="BJ42" s="8" t="e">
        <f t="shared" ca="1" si="17"/>
        <v>#NAME?</v>
      </c>
      <c r="BK42" s="8" t="e">
        <f t="shared" ca="1" si="17"/>
        <v>#NAME?</v>
      </c>
      <c r="BL42" s="8" t="e">
        <f t="shared" ca="1" si="17"/>
        <v>#NAME?</v>
      </c>
      <c r="BM42" s="8" t="e">
        <f t="shared" ca="1" si="17"/>
        <v>#NAME?</v>
      </c>
      <c r="BN42" s="8" t="e">
        <f t="shared" ca="1" si="17"/>
        <v>#NAME?</v>
      </c>
      <c r="BO42" s="8" t="e">
        <f t="shared" ca="1" si="17"/>
        <v>#NAME?</v>
      </c>
      <c r="BP42" s="8" t="e">
        <f t="shared" ca="1" si="17"/>
        <v>#NAME?</v>
      </c>
      <c r="BQ42" s="8" t="e">
        <f t="shared" ca="1" si="17"/>
        <v>#NAME?</v>
      </c>
      <c r="BR42" s="8" t="e">
        <f t="shared" ca="1" si="17"/>
        <v>#NAME?</v>
      </c>
    </row>
    <row r="43" spans="1:70" s="76" customFormat="1" x14ac:dyDescent="0.25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 x14ac:dyDescent="0.25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 x14ac:dyDescent="0.2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8">AB42</f>
        <v>#NAME?</v>
      </c>
      <c r="AC45" s="8" t="e">
        <f t="shared" ca="1" si="18"/>
        <v>#NAME?</v>
      </c>
      <c r="AD45" s="8" t="e">
        <f t="shared" ca="1" si="18"/>
        <v>#NAME?</v>
      </c>
      <c r="AE45" s="8" t="e">
        <f t="shared" ca="1" si="18"/>
        <v>#NAME?</v>
      </c>
      <c r="AF45" s="8" t="str">
        <f t="shared" si="18"/>
        <v>Meta Parcial</v>
      </c>
      <c r="AG45" s="8" t="str">
        <f t="shared" si="18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9">AM42</f>
        <v>#NAME?</v>
      </c>
      <c r="AN45" s="8" t="e">
        <f t="shared" ca="1" si="19"/>
        <v>#NAME?</v>
      </c>
      <c r="AO45" s="8" t="e">
        <f t="shared" ca="1" si="19"/>
        <v>#NAME?</v>
      </c>
      <c r="AP45" s="8" t="e">
        <f t="shared" ca="1" si="19"/>
        <v>#NAME?</v>
      </c>
      <c r="AQ45" s="8" t="e">
        <f t="shared" ca="1" si="19"/>
        <v>#NAME?</v>
      </c>
      <c r="AR45" s="8" t="e">
        <f t="shared" ca="1" si="19"/>
        <v>#NAME?</v>
      </c>
      <c r="AS45" s="8" t="e">
        <f t="shared" ca="1" si="19"/>
        <v>#NAME?</v>
      </c>
      <c r="AT45" s="8" t="e">
        <f t="shared" ca="1" si="19"/>
        <v>#NAME?</v>
      </c>
      <c r="AU45" s="8" t="e">
        <f t="shared" ca="1" si="19"/>
        <v>#NAME?</v>
      </c>
      <c r="AV45" s="8" t="e">
        <f t="shared" ca="1" si="19"/>
        <v>#NAME?</v>
      </c>
      <c r="AW45" s="8" t="e">
        <f t="shared" ca="1" si="19"/>
        <v>#NAME?</v>
      </c>
      <c r="AX45" s="8" t="e">
        <f t="shared" ca="1" si="19"/>
        <v>#NAME?</v>
      </c>
      <c r="AY45" s="8" t="e">
        <f t="shared" ca="1" si="19"/>
        <v>#NAME?</v>
      </c>
      <c r="AZ45" s="8" t="e">
        <f t="shared" ca="1" si="19"/>
        <v>#NAME?</v>
      </c>
      <c r="BA45" s="8" t="e">
        <f t="shared" ca="1" si="19"/>
        <v>#NAME?</v>
      </c>
      <c r="BB45" s="8" t="e">
        <f t="shared" ca="1" si="19"/>
        <v>#NAME?</v>
      </c>
      <c r="BC45" s="8" t="e">
        <f t="shared" ca="1" si="19"/>
        <v>#NAME?</v>
      </c>
      <c r="BD45" s="8" t="e">
        <f t="shared" ca="1" si="19"/>
        <v>#NAME?</v>
      </c>
      <c r="BE45" s="8" t="e">
        <f t="shared" ca="1" si="19"/>
        <v>#NAME?</v>
      </c>
      <c r="BF45" s="8" t="e">
        <f t="shared" ca="1" si="19"/>
        <v>#NAME?</v>
      </c>
      <c r="BG45" s="8" t="e">
        <f t="shared" ca="1" si="19"/>
        <v>#NAME?</v>
      </c>
      <c r="BH45" s="8" t="e">
        <f t="shared" ca="1" si="19"/>
        <v>#NAME?</v>
      </c>
      <c r="BI45" s="8" t="e">
        <f t="shared" ca="1" si="19"/>
        <v>#NAME?</v>
      </c>
      <c r="BJ45" s="8" t="e">
        <f t="shared" ca="1" si="19"/>
        <v>#NAME?</v>
      </c>
      <c r="BK45" s="8" t="e">
        <f t="shared" ca="1" si="19"/>
        <v>#NAME?</v>
      </c>
      <c r="BL45" s="8" t="e">
        <f t="shared" ca="1" si="19"/>
        <v>#NAME?</v>
      </c>
      <c r="BM45" s="8" t="e">
        <f t="shared" ca="1" si="19"/>
        <v>#NAME?</v>
      </c>
      <c r="BN45" s="8" t="e">
        <f t="shared" ca="1" si="19"/>
        <v>#NAME?</v>
      </c>
      <c r="BO45" s="8" t="e">
        <f t="shared" ca="1" si="19"/>
        <v>#NAME?</v>
      </c>
      <c r="BP45" s="8" t="e">
        <f t="shared" ca="1" si="19"/>
        <v>#NAME?</v>
      </c>
      <c r="BQ45" s="8" t="e">
        <f t="shared" ca="1" si="19"/>
        <v>#NAME?</v>
      </c>
      <c r="BR45" s="8" t="e">
        <f t="shared" ca="1" si="19"/>
        <v>#NAME?</v>
      </c>
    </row>
    <row r="46" spans="1:70" s="64" customFormat="1" x14ac:dyDescent="0.25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 x14ac:dyDescent="0.25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 x14ac:dyDescent="0.25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20">AB45</f>
        <v>#NAME?</v>
      </c>
      <c r="AC48" s="8" t="e">
        <f t="shared" ca="1" si="20"/>
        <v>#NAME?</v>
      </c>
      <c r="AD48" s="8" t="e">
        <f t="shared" ca="1" si="20"/>
        <v>#NAME?</v>
      </c>
      <c r="AE48" s="8" t="e">
        <f t="shared" ca="1" si="20"/>
        <v>#NAME?</v>
      </c>
      <c r="AF48" s="8" t="str">
        <f t="shared" si="20"/>
        <v>Meta Parcial</v>
      </c>
      <c r="AG48" s="8" t="str">
        <f t="shared" si="20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1">AM45</f>
        <v>#NAME?</v>
      </c>
      <c r="AN48" s="8" t="e">
        <f t="shared" ca="1" si="21"/>
        <v>#NAME?</v>
      </c>
      <c r="AO48" s="8" t="e">
        <f t="shared" ca="1" si="21"/>
        <v>#NAME?</v>
      </c>
      <c r="AP48" s="8" t="e">
        <f t="shared" ca="1" si="21"/>
        <v>#NAME?</v>
      </c>
      <c r="AQ48" s="8" t="e">
        <f t="shared" ca="1" si="21"/>
        <v>#NAME?</v>
      </c>
      <c r="AR48" s="8" t="e">
        <f t="shared" ca="1" si="21"/>
        <v>#NAME?</v>
      </c>
      <c r="AS48" s="8" t="e">
        <f t="shared" ca="1" si="21"/>
        <v>#NAME?</v>
      </c>
      <c r="AT48" s="8" t="e">
        <f t="shared" ca="1" si="21"/>
        <v>#NAME?</v>
      </c>
      <c r="AU48" s="8" t="e">
        <f t="shared" ca="1" si="21"/>
        <v>#NAME?</v>
      </c>
      <c r="AV48" s="8" t="e">
        <f t="shared" ca="1" si="21"/>
        <v>#NAME?</v>
      </c>
      <c r="AW48" s="8" t="e">
        <f t="shared" ca="1" si="21"/>
        <v>#NAME?</v>
      </c>
      <c r="AX48" s="8" t="e">
        <f t="shared" ca="1" si="21"/>
        <v>#NAME?</v>
      </c>
      <c r="AY48" s="8" t="e">
        <f t="shared" ca="1" si="21"/>
        <v>#NAME?</v>
      </c>
      <c r="AZ48" s="8" t="e">
        <f t="shared" ca="1" si="21"/>
        <v>#NAME?</v>
      </c>
      <c r="BA48" s="8" t="e">
        <f t="shared" ca="1" si="21"/>
        <v>#NAME?</v>
      </c>
      <c r="BB48" s="8" t="e">
        <f t="shared" ca="1" si="21"/>
        <v>#NAME?</v>
      </c>
      <c r="BC48" s="8" t="e">
        <f t="shared" ca="1" si="21"/>
        <v>#NAME?</v>
      </c>
      <c r="BD48" s="8" t="e">
        <f t="shared" ca="1" si="21"/>
        <v>#NAME?</v>
      </c>
      <c r="BE48" s="8" t="e">
        <f t="shared" ca="1" si="21"/>
        <v>#NAME?</v>
      </c>
      <c r="BF48" s="8" t="e">
        <f t="shared" ca="1" si="21"/>
        <v>#NAME?</v>
      </c>
      <c r="BG48" s="8" t="e">
        <f t="shared" ca="1" si="21"/>
        <v>#NAME?</v>
      </c>
      <c r="BH48" s="8" t="e">
        <f t="shared" ca="1" si="21"/>
        <v>#NAME?</v>
      </c>
      <c r="BI48" s="8" t="e">
        <f t="shared" ca="1" si="21"/>
        <v>#NAME?</v>
      </c>
      <c r="BJ48" s="8" t="e">
        <f t="shared" ca="1" si="21"/>
        <v>#NAME?</v>
      </c>
      <c r="BK48" s="8" t="e">
        <f t="shared" ca="1" si="21"/>
        <v>#NAME?</v>
      </c>
      <c r="BL48" s="8" t="e">
        <f t="shared" ca="1" si="21"/>
        <v>#NAME?</v>
      </c>
      <c r="BM48" s="8" t="e">
        <f t="shared" ca="1" si="21"/>
        <v>#NAME?</v>
      </c>
      <c r="BN48" s="8" t="e">
        <f t="shared" ca="1" si="21"/>
        <v>#NAME?</v>
      </c>
      <c r="BO48" s="8" t="e">
        <f t="shared" ca="1" si="21"/>
        <v>#NAME?</v>
      </c>
      <c r="BP48" s="8" t="e">
        <f t="shared" ca="1" si="21"/>
        <v>#NAME?</v>
      </c>
      <c r="BQ48" s="8" t="e">
        <f t="shared" ca="1" si="21"/>
        <v>#NAME?</v>
      </c>
      <c r="BR48" s="8" t="e">
        <f t="shared" ca="1" si="21"/>
        <v>#NAME?</v>
      </c>
    </row>
    <row r="49" spans="1:70" s="64" customFormat="1" x14ac:dyDescent="0.25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 x14ac:dyDescent="0.25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 x14ac:dyDescent="0.25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 x14ac:dyDescent="0.25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 x14ac:dyDescent="0.25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2">SUM(AB49:AB52)</f>
        <v>140</v>
      </c>
      <c r="AC53" s="21">
        <f t="shared" si="22"/>
        <v>144</v>
      </c>
      <c r="AD53" s="21">
        <f t="shared" si="22"/>
        <v>136</v>
      </c>
      <c r="AE53" s="21">
        <f t="shared" si="22"/>
        <v>137</v>
      </c>
      <c r="AF53" s="21">
        <f t="shared" si="22"/>
        <v>0</v>
      </c>
      <c r="AG53" s="21">
        <f t="shared" si="22"/>
        <v>0</v>
      </c>
      <c r="AH53" s="67" t="s">
        <v>44</v>
      </c>
      <c r="AI53" s="84"/>
      <c r="AJ53" s="84"/>
      <c r="AK53" s="84"/>
      <c r="AL53" s="23"/>
      <c r="AM53" s="21">
        <f t="shared" ref="AM53:BR53" si="23">SUM(AM49:AM52)</f>
        <v>118</v>
      </c>
      <c r="AN53" s="21">
        <f t="shared" si="23"/>
        <v>121</v>
      </c>
      <c r="AO53" s="21">
        <f t="shared" si="23"/>
        <v>115</v>
      </c>
      <c r="AP53" s="21">
        <f t="shared" si="23"/>
        <v>119</v>
      </c>
      <c r="AQ53" s="21">
        <f t="shared" si="23"/>
        <v>126</v>
      </c>
      <c r="AR53" s="21">
        <f t="shared" si="23"/>
        <v>122</v>
      </c>
      <c r="AS53" s="21">
        <f t="shared" si="23"/>
        <v>122</v>
      </c>
      <c r="AT53" s="21">
        <f t="shared" si="23"/>
        <v>123</v>
      </c>
      <c r="AU53" s="21">
        <f t="shared" si="23"/>
        <v>124</v>
      </c>
      <c r="AV53" s="21">
        <f t="shared" si="23"/>
        <v>125</v>
      </c>
      <c r="AW53" s="21">
        <f t="shared" si="23"/>
        <v>125</v>
      </c>
      <c r="AX53" s="21">
        <f t="shared" si="23"/>
        <v>126</v>
      </c>
      <c r="AY53" s="21">
        <f t="shared" si="23"/>
        <v>128</v>
      </c>
      <c r="AZ53" s="21">
        <f t="shared" si="23"/>
        <v>125</v>
      </c>
      <c r="BA53" s="21">
        <f t="shared" si="23"/>
        <v>118</v>
      </c>
      <c r="BB53" s="21">
        <f t="shared" si="23"/>
        <v>130</v>
      </c>
      <c r="BC53" s="21">
        <f t="shared" si="23"/>
        <v>0</v>
      </c>
      <c r="BD53" s="21">
        <f t="shared" si="23"/>
        <v>0</v>
      </c>
      <c r="BE53" s="21">
        <f t="shared" si="23"/>
        <v>0</v>
      </c>
      <c r="BF53" s="21">
        <f t="shared" si="23"/>
        <v>0</v>
      </c>
      <c r="BG53" s="21">
        <f t="shared" si="23"/>
        <v>0</v>
      </c>
      <c r="BH53" s="21">
        <f t="shared" si="23"/>
        <v>0</v>
      </c>
      <c r="BI53" s="21">
        <f t="shared" si="23"/>
        <v>0</v>
      </c>
      <c r="BJ53" s="21">
        <f t="shared" si="23"/>
        <v>0</v>
      </c>
      <c r="BK53" s="21">
        <f t="shared" si="23"/>
        <v>0</v>
      </c>
      <c r="BL53" s="21">
        <f t="shared" si="23"/>
        <v>0</v>
      </c>
      <c r="BM53" s="21">
        <f t="shared" si="23"/>
        <v>0</v>
      </c>
      <c r="BN53" s="21">
        <f t="shared" si="23"/>
        <v>0</v>
      </c>
      <c r="BO53" s="21">
        <f t="shared" si="23"/>
        <v>0</v>
      </c>
      <c r="BP53" s="21">
        <f t="shared" si="23"/>
        <v>0</v>
      </c>
      <c r="BQ53" s="21">
        <f t="shared" si="23"/>
        <v>0</v>
      </c>
      <c r="BR53" s="21">
        <f t="shared" si="23"/>
        <v>0</v>
      </c>
    </row>
    <row r="54" spans="1:70" x14ac:dyDescent="0.25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x14ac:dyDescent="0.25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4">AB48</f>
        <v>#NAME?</v>
      </c>
      <c r="AC55" s="8" t="e">
        <f t="shared" ca="1" si="24"/>
        <v>#NAME?</v>
      </c>
      <c r="AD55" s="8" t="e">
        <f t="shared" ca="1" si="24"/>
        <v>#NAME?</v>
      </c>
      <c r="AE55" s="8" t="e">
        <f t="shared" ca="1" si="24"/>
        <v>#NAME?</v>
      </c>
      <c r="AF55" s="8" t="str">
        <f t="shared" si="24"/>
        <v>Meta Parcial</v>
      </c>
      <c r="AG55" s="8" t="str">
        <f t="shared" si="24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5">AM48</f>
        <v>#NAME?</v>
      </c>
      <c r="AN55" s="8" t="e">
        <f t="shared" ca="1" si="25"/>
        <v>#NAME?</v>
      </c>
      <c r="AO55" s="8" t="e">
        <f t="shared" ca="1" si="25"/>
        <v>#NAME?</v>
      </c>
      <c r="AP55" s="8" t="e">
        <f t="shared" ca="1" si="25"/>
        <v>#NAME?</v>
      </c>
      <c r="AQ55" s="8" t="e">
        <f t="shared" ca="1" si="25"/>
        <v>#NAME?</v>
      </c>
      <c r="AR55" s="8" t="e">
        <f t="shared" ca="1" si="25"/>
        <v>#NAME?</v>
      </c>
      <c r="AS55" s="8" t="e">
        <f t="shared" ca="1" si="25"/>
        <v>#NAME?</v>
      </c>
      <c r="AT55" s="8" t="e">
        <f t="shared" ca="1" si="25"/>
        <v>#NAME?</v>
      </c>
      <c r="AU55" s="8" t="e">
        <f t="shared" ca="1" si="25"/>
        <v>#NAME?</v>
      </c>
      <c r="AV55" s="8" t="e">
        <f t="shared" ca="1" si="25"/>
        <v>#NAME?</v>
      </c>
      <c r="AW55" s="8" t="e">
        <f t="shared" ca="1" si="25"/>
        <v>#NAME?</v>
      </c>
      <c r="AX55" s="8" t="e">
        <f t="shared" ca="1" si="25"/>
        <v>#NAME?</v>
      </c>
      <c r="AY55" s="8" t="e">
        <f t="shared" ca="1" si="25"/>
        <v>#NAME?</v>
      </c>
      <c r="AZ55" s="8" t="e">
        <f t="shared" ca="1" si="25"/>
        <v>#NAME?</v>
      </c>
      <c r="BA55" s="8" t="e">
        <f t="shared" ca="1" si="25"/>
        <v>#NAME?</v>
      </c>
      <c r="BB55" s="8" t="e">
        <f t="shared" ca="1" si="25"/>
        <v>#NAME?</v>
      </c>
      <c r="BC55" s="8" t="e">
        <f t="shared" ca="1" si="25"/>
        <v>#NAME?</v>
      </c>
      <c r="BD55" s="8" t="e">
        <f t="shared" ca="1" si="25"/>
        <v>#NAME?</v>
      </c>
      <c r="BE55" s="8" t="e">
        <f t="shared" ca="1" si="25"/>
        <v>#NAME?</v>
      </c>
      <c r="BF55" s="8" t="e">
        <f t="shared" ca="1" si="25"/>
        <v>#NAME?</v>
      </c>
      <c r="BG55" s="8" t="e">
        <f t="shared" ca="1" si="25"/>
        <v>#NAME?</v>
      </c>
      <c r="BH55" s="8" t="e">
        <f t="shared" ca="1" si="25"/>
        <v>#NAME?</v>
      </c>
      <c r="BI55" s="8" t="e">
        <f t="shared" ca="1" si="25"/>
        <v>#NAME?</v>
      </c>
      <c r="BJ55" s="8" t="e">
        <f t="shared" ca="1" si="25"/>
        <v>#NAME?</v>
      </c>
      <c r="BK55" s="8" t="e">
        <f t="shared" ca="1" si="25"/>
        <v>#NAME?</v>
      </c>
      <c r="BL55" s="8" t="e">
        <f t="shared" ca="1" si="25"/>
        <v>#NAME?</v>
      </c>
      <c r="BM55" s="8" t="e">
        <f t="shared" ca="1" si="25"/>
        <v>#NAME?</v>
      </c>
      <c r="BN55" s="8" t="e">
        <f t="shared" ca="1" si="25"/>
        <v>#NAME?</v>
      </c>
      <c r="BO55" s="8" t="e">
        <f t="shared" ca="1" si="25"/>
        <v>#NAME?</v>
      </c>
      <c r="BP55" s="8" t="e">
        <f t="shared" ca="1" si="25"/>
        <v>#NAME?</v>
      </c>
      <c r="BQ55" s="8" t="e">
        <f t="shared" ca="1" si="25"/>
        <v>#NAME?</v>
      </c>
      <c r="BR55" s="8" t="e">
        <f t="shared" ca="1" si="25"/>
        <v>#NAME?</v>
      </c>
    </row>
    <row r="56" spans="1:70" s="64" customFormat="1" x14ac:dyDescent="0.25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 x14ac:dyDescent="0.25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 x14ac:dyDescent="0.25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 x14ac:dyDescent="0.25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 x14ac:dyDescent="0.25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 x14ac:dyDescent="0.25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6">SUM(AB56:AB60)</f>
        <v>179</v>
      </c>
      <c r="AC61" s="21">
        <f t="shared" si="26"/>
        <v>163</v>
      </c>
      <c r="AD61" s="21">
        <f t="shared" si="26"/>
        <v>218</v>
      </c>
      <c r="AE61" s="21">
        <f t="shared" si="26"/>
        <v>177</v>
      </c>
      <c r="AF61" s="21">
        <f t="shared" si="26"/>
        <v>0</v>
      </c>
      <c r="AG61" s="21">
        <f t="shared" si="26"/>
        <v>0</v>
      </c>
      <c r="AH61" s="67" t="s">
        <v>44</v>
      </c>
      <c r="AI61" s="84"/>
      <c r="AJ61" s="84"/>
      <c r="AK61" s="84"/>
      <c r="AL61" s="23"/>
      <c r="AM61" s="21">
        <f t="shared" ref="AM61:BR61" si="27">SUM(AM56:AM60)</f>
        <v>251</v>
      </c>
      <c r="AN61" s="21">
        <f t="shared" si="27"/>
        <v>214</v>
      </c>
      <c r="AO61" s="21">
        <f t="shared" si="27"/>
        <v>196</v>
      </c>
      <c r="AP61" s="21">
        <f t="shared" si="27"/>
        <v>177</v>
      </c>
      <c r="AQ61" s="21">
        <f t="shared" si="27"/>
        <v>213</v>
      </c>
      <c r="AR61" s="21">
        <f t="shared" si="27"/>
        <v>212</v>
      </c>
      <c r="AS61" s="21">
        <f t="shared" si="27"/>
        <v>197</v>
      </c>
      <c r="AT61" s="21">
        <f t="shared" si="27"/>
        <v>200</v>
      </c>
      <c r="AU61" s="21">
        <f t="shared" si="27"/>
        <v>202</v>
      </c>
      <c r="AV61" s="21">
        <f t="shared" si="27"/>
        <v>192</v>
      </c>
      <c r="AW61" s="21">
        <f t="shared" si="27"/>
        <v>217</v>
      </c>
      <c r="AX61" s="21">
        <f t="shared" si="27"/>
        <v>230</v>
      </c>
      <c r="AY61" s="21">
        <f t="shared" si="27"/>
        <v>194</v>
      </c>
      <c r="AZ61" s="21">
        <f t="shared" si="27"/>
        <v>219</v>
      </c>
      <c r="BA61" s="21">
        <f t="shared" si="27"/>
        <v>216</v>
      </c>
      <c r="BB61" s="21">
        <f t="shared" si="27"/>
        <v>220</v>
      </c>
      <c r="BC61" s="21">
        <f t="shared" si="27"/>
        <v>0</v>
      </c>
      <c r="BD61" s="21">
        <f t="shared" si="27"/>
        <v>0</v>
      </c>
      <c r="BE61" s="21">
        <f t="shared" si="27"/>
        <v>0</v>
      </c>
      <c r="BF61" s="21">
        <f t="shared" si="27"/>
        <v>0</v>
      </c>
      <c r="BG61" s="21">
        <f t="shared" si="27"/>
        <v>0</v>
      </c>
      <c r="BH61" s="21">
        <f t="shared" si="27"/>
        <v>0</v>
      </c>
      <c r="BI61" s="21">
        <f t="shared" si="27"/>
        <v>0</v>
      </c>
      <c r="BJ61" s="21">
        <f t="shared" si="27"/>
        <v>0</v>
      </c>
      <c r="BK61" s="21">
        <f t="shared" si="27"/>
        <v>0</v>
      </c>
      <c r="BL61" s="21">
        <f t="shared" si="27"/>
        <v>0</v>
      </c>
      <c r="BM61" s="21">
        <f t="shared" si="27"/>
        <v>0</v>
      </c>
      <c r="BN61" s="21">
        <f t="shared" si="27"/>
        <v>0</v>
      </c>
      <c r="BO61" s="21">
        <f t="shared" si="27"/>
        <v>0</v>
      </c>
      <c r="BP61" s="21">
        <f t="shared" si="27"/>
        <v>0</v>
      </c>
      <c r="BQ61" s="21">
        <f t="shared" si="27"/>
        <v>0</v>
      </c>
      <c r="BR61" s="21">
        <f t="shared" si="27"/>
        <v>0</v>
      </c>
    </row>
    <row r="62" spans="1:70" x14ac:dyDescent="0.25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 x14ac:dyDescent="0.2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8">P10</f>
        <v>#NAME?</v>
      </c>
      <c r="Q63" s="8" t="e">
        <f t="shared" ca="1" si="28"/>
        <v>#NAME?</v>
      </c>
      <c r="R63" s="8" t="e">
        <f t="shared" ca="1" si="28"/>
        <v>#NAME?</v>
      </c>
      <c r="S63" s="8" t="e">
        <f t="shared" ca="1" si="28"/>
        <v>#NAME?</v>
      </c>
      <c r="T63" s="8" t="e">
        <f t="shared" ca="1" si="28"/>
        <v>#NAME?</v>
      </c>
      <c r="U63" s="8" t="e">
        <f t="shared" ca="1" si="28"/>
        <v>#NAME?</v>
      </c>
      <c r="V63" s="8" t="e">
        <f t="shared" ca="1" si="28"/>
        <v>#NAME?</v>
      </c>
      <c r="W63" s="8" t="e">
        <f t="shared" ca="1" si="28"/>
        <v>#NAME?</v>
      </c>
      <c r="X63" s="8" t="e">
        <f t="shared" ca="1" si="28"/>
        <v>#NAME?</v>
      </c>
      <c r="Y63" s="8" t="e">
        <f t="shared" ca="1" si="28"/>
        <v>#NAME?</v>
      </c>
      <c r="Z63" s="8" t="e">
        <f t="shared" ca="1" si="28"/>
        <v>#NAME?</v>
      </c>
      <c r="AA63" s="8" t="e">
        <f t="shared" ca="1" si="28"/>
        <v>#NAME?</v>
      </c>
      <c r="AB63" s="8" t="e">
        <f t="shared" ca="1" si="28"/>
        <v>#NAME?</v>
      </c>
      <c r="AC63" s="8" t="e">
        <f t="shared" ca="1" si="28"/>
        <v>#NAME?</v>
      </c>
      <c r="AD63" s="8" t="e">
        <f t="shared" ca="1" si="28"/>
        <v>#NAME?</v>
      </c>
      <c r="AE63" s="8" t="e">
        <f t="shared" ca="1" si="28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9">AK$20</f>
        <v>06 a 31 - Mai - 24</v>
      </c>
      <c r="AL63" s="34" t="str">
        <f t="shared" si="29"/>
        <v>Meta</v>
      </c>
      <c r="AM63" s="8" t="e">
        <f t="shared" ca="1" si="29"/>
        <v>#NAME?</v>
      </c>
      <c r="AN63" s="8" t="e">
        <f t="shared" ca="1" si="29"/>
        <v>#NAME?</v>
      </c>
      <c r="AO63" s="8" t="e">
        <f t="shared" ca="1" si="29"/>
        <v>#NAME?</v>
      </c>
      <c r="AP63" s="8" t="e">
        <f t="shared" ca="1" si="29"/>
        <v>#NAME?</v>
      </c>
      <c r="AQ63" s="8" t="e">
        <f t="shared" ca="1" si="29"/>
        <v>#NAME?</v>
      </c>
      <c r="AR63" s="8" t="e">
        <f t="shared" ca="1" si="29"/>
        <v>#NAME?</v>
      </c>
      <c r="AS63" s="8" t="e">
        <f t="shared" ca="1" si="29"/>
        <v>#NAME?</v>
      </c>
      <c r="AT63" s="8" t="e">
        <f t="shared" ca="1" si="29"/>
        <v>#NAME?</v>
      </c>
      <c r="AU63" s="8" t="e">
        <f t="shared" ca="1" si="29"/>
        <v>#NAME?</v>
      </c>
      <c r="AV63" s="8" t="e">
        <f t="shared" ca="1" si="29"/>
        <v>#NAME?</v>
      </c>
      <c r="AW63" s="8" t="e">
        <f t="shared" ca="1" si="29"/>
        <v>#NAME?</v>
      </c>
      <c r="AX63" s="8" t="e">
        <f t="shared" ca="1" si="29"/>
        <v>#NAME?</v>
      </c>
      <c r="AY63" s="8" t="e">
        <f t="shared" ca="1" si="29"/>
        <v>#NAME?</v>
      </c>
      <c r="AZ63" s="8" t="e">
        <f t="shared" ca="1" si="29"/>
        <v>#NAME?</v>
      </c>
      <c r="BA63" s="8" t="e">
        <f t="shared" ca="1" si="29"/>
        <v>#NAME?</v>
      </c>
      <c r="BB63" s="8" t="e">
        <f t="shared" ca="1" si="29"/>
        <v>#NAME?</v>
      </c>
      <c r="BC63" s="8" t="e">
        <f t="shared" ca="1" si="29"/>
        <v>#NAME?</v>
      </c>
      <c r="BD63" s="8" t="e">
        <f t="shared" ca="1" si="29"/>
        <v>#NAME?</v>
      </c>
      <c r="BE63" s="8" t="e">
        <f t="shared" ca="1" si="29"/>
        <v>#NAME?</v>
      </c>
      <c r="BF63" s="8" t="e">
        <f t="shared" ca="1" si="29"/>
        <v>#NAME?</v>
      </c>
      <c r="BG63" s="8" t="e">
        <f t="shared" ca="1" si="29"/>
        <v>#NAME?</v>
      </c>
      <c r="BH63" s="8" t="e">
        <f t="shared" ca="1" si="29"/>
        <v>#NAME?</v>
      </c>
      <c r="BI63" s="8" t="e">
        <f t="shared" ca="1" si="29"/>
        <v>#NAME?</v>
      </c>
      <c r="BJ63" s="8" t="e">
        <f t="shared" ca="1" si="29"/>
        <v>#NAME?</v>
      </c>
      <c r="BK63" s="8" t="e">
        <f t="shared" ca="1" si="29"/>
        <v>#NAME?</v>
      </c>
      <c r="BL63" s="8" t="e">
        <f t="shared" ca="1" si="29"/>
        <v>#NAME?</v>
      </c>
      <c r="BM63" s="8" t="e">
        <f t="shared" ca="1" si="29"/>
        <v>#NAME?</v>
      </c>
      <c r="BN63" s="8" t="e">
        <f t="shared" ca="1" si="29"/>
        <v>#NAME?</v>
      </c>
      <c r="BO63" s="8" t="e">
        <f t="shared" ca="1" si="29"/>
        <v>#NAME?</v>
      </c>
      <c r="BP63" s="8" t="e">
        <f t="shared" ca="1" si="29"/>
        <v>#NAME?</v>
      </c>
      <c r="BQ63" s="8" t="e">
        <f t="shared" ca="1" si="29"/>
        <v>#NAME?</v>
      </c>
      <c r="BR63" s="8" t="e">
        <f t="shared" ca="1" si="29"/>
        <v>#NAME?</v>
      </c>
    </row>
    <row r="64" spans="1:70" s="19" customFormat="1" x14ac:dyDescent="0.25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30">P76</f>
        <v>851</v>
      </c>
      <c r="Q64" s="38">
        <f t="shared" si="30"/>
        <v>859</v>
      </c>
      <c r="R64" s="38">
        <f t="shared" si="30"/>
        <v>1090</v>
      </c>
      <c r="S64" s="38">
        <f t="shared" si="30"/>
        <v>972</v>
      </c>
      <c r="T64" s="38">
        <f t="shared" si="30"/>
        <v>1042</v>
      </c>
      <c r="U64" s="38">
        <f t="shared" si="30"/>
        <v>1002</v>
      </c>
      <c r="V64" s="38">
        <f t="shared" si="30"/>
        <v>924</v>
      </c>
      <c r="W64" s="38">
        <f t="shared" si="30"/>
        <v>976</v>
      </c>
      <c r="X64" s="38">
        <f t="shared" si="30"/>
        <v>992</v>
      </c>
      <c r="Y64" s="38">
        <f t="shared" si="30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1">AW76</f>
        <v>1181</v>
      </c>
      <c r="AX64" s="39">
        <v>1170</v>
      </c>
      <c r="AY64" s="39">
        <f t="shared" si="31"/>
        <v>1251</v>
      </c>
      <c r="AZ64" s="39">
        <v>1293</v>
      </c>
      <c r="BA64" s="39">
        <v>1295</v>
      </c>
      <c r="BB64" s="39">
        <f t="shared" si="31"/>
        <v>1209</v>
      </c>
      <c r="BC64" s="39">
        <f t="shared" si="31"/>
        <v>0</v>
      </c>
      <c r="BD64" s="39">
        <f t="shared" si="31"/>
        <v>0</v>
      </c>
      <c r="BE64" s="39">
        <f t="shared" si="31"/>
        <v>0</v>
      </c>
      <c r="BF64" s="39">
        <f t="shared" si="31"/>
        <v>0</v>
      </c>
      <c r="BG64" s="39">
        <f t="shared" si="31"/>
        <v>0</v>
      </c>
      <c r="BH64" s="39">
        <f t="shared" si="31"/>
        <v>0</v>
      </c>
      <c r="BI64" s="39">
        <f t="shared" si="31"/>
        <v>0</v>
      </c>
      <c r="BJ64" s="39">
        <f t="shared" si="31"/>
        <v>0</v>
      </c>
      <c r="BK64" s="39">
        <f t="shared" si="31"/>
        <v>0</v>
      </c>
      <c r="BL64" s="39">
        <f t="shared" si="31"/>
        <v>0</v>
      </c>
      <c r="BM64" s="39">
        <f t="shared" si="31"/>
        <v>0</v>
      </c>
      <c r="BN64" s="39">
        <f t="shared" si="31"/>
        <v>0</v>
      </c>
      <c r="BO64" s="39">
        <f t="shared" si="31"/>
        <v>0</v>
      </c>
      <c r="BP64" s="39">
        <f t="shared" si="31"/>
        <v>0</v>
      </c>
      <c r="BQ64" s="39">
        <f t="shared" si="31"/>
        <v>0</v>
      </c>
      <c r="BR64" s="39">
        <f t="shared" si="31"/>
        <v>0</v>
      </c>
    </row>
    <row r="65" spans="1:70" s="19" customFormat="1" x14ac:dyDescent="0.25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2">P83</f>
        <v>1003</v>
      </c>
      <c r="Q65" s="39">
        <f t="shared" si="32"/>
        <v>1005</v>
      </c>
      <c r="R65" s="39">
        <f t="shared" si="32"/>
        <v>1285</v>
      </c>
      <c r="S65" s="39">
        <f t="shared" si="32"/>
        <v>1105</v>
      </c>
      <c r="T65" s="39">
        <f t="shared" si="32"/>
        <v>1205</v>
      </c>
      <c r="U65" s="39">
        <f t="shared" si="32"/>
        <v>1183</v>
      </c>
      <c r="V65" s="39">
        <f t="shared" si="32"/>
        <v>1082</v>
      </c>
      <c r="W65" s="39">
        <f t="shared" si="32"/>
        <v>1207</v>
      </c>
      <c r="X65" s="39">
        <f t="shared" si="32"/>
        <v>1223</v>
      </c>
      <c r="Y65" s="39">
        <f t="shared" si="32"/>
        <v>1243</v>
      </c>
      <c r="Z65" s="39">
        <f t="shared" si="32"/>
        <v>1264</v>
      </c>
      <c r="AA65" s="39">
        <f t="shared" si="32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3">AW83</f>
        <v>1314</v>
      </c>
      <c r="AX65" s="39">
        <v>1349</v>
      </c>
      <c r="AY65" s="39">
        <f t="shared" si="33"/>
        <v>1430</v>
      </c>
      <c r="AZ65" s="39">
        <v>1477</v>
      </c>
      <c r="BA65" s="39">
        <v>1574</v>
      </c>
      <c r="BB65" s="39">
        <f t="shared" si="33"/>
        <v>1432</v>
      </c>
      <c r="BC65" s="39">
        <f t="shared" si="33"/>
        <v>0</v>
      </c>
      <c r="BD65" s="39">
        <f t="shared" si="33"/>
        <v>0</v>
      </c>
      <c r="BE65" s="39">
        <f t="shared" si="33"/>
        <v>0</v>
      </c>
      <c r="BF65" s="39">
        <f t="shared" si="33"/>
        <v>0</v>
      </c>
      <c r="BG65" s="39">
        <f t="shared" si="33"/>
        <v>0</v>
      </c>
      <c r="BH65" s="39">
        <f t="shared" si="33"/>
        <v>0</v>
      </c>
      <c r="BI65" s="39">
        <f t="shared" si="33"/>
        <v>0</v>
      </c>
      <c r="BJ65" s="39">
        <f t="shared" si="33"/>
        <v>0</v>
      </c>
      <c r="BK65" s="39">
        <f t="shared" si="33"/>
        <v>0</v>
      </c>
      <c r="BL65" s="39">
        <f t="shared" si="33"/>
        <v>0</v>
      </c>
      <c r="BM65" s="39">
        <f t="shared" si="33"/>
        <v>0</v>
      </c>
      <c r="BN65" s="39">
        <f t="shared" si="33"/>
        <v>0</v>
      </c>
      <c r="BO65" s="39">
        <f t="shared" si="33"/>
        <v>0</v>
      </c>
      <c r="BP65" s="39">
        <f t="shared" si="33"/>
        <v>0</v>
      </c>
      <c r="BQ65" s="39">
        <f t="shared" si="33"/>
        <v>0</v>
      </c>
      <c r="BR65" s="39">
        <f t="shared" si="33"/>
        <v>0</v>
      </c>
    </row>
    <row r="66" spans="1:70" s="19" customFormat="1" x14ac:dyDescent="0.25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4">AW89</f>
        <v>297</v>
      </c>
      <c r="AX66" s="39">
        <v>300</v>
      </c>
      <c r="AY66" s="39">
        <f t="shared" si="34"/>
        <v>307</v>
      </c>
      <c r="AZ66" s="39">
        <v>296</v>
      </c>
      <c r="BA66" s="39">
        <v>321</v>
      </c>
      <c r="BB66" s="39">
        <f t="shared" si="34"/>
        <v>306</v>
      </c>
      <c r="BC66" s="39">
        <f t="shared" si="34"/>
        <v>0</v>
      </c>
      <c r="BD66" s="39">
        <f t="shared" si="34"/>
        <v>0</v>
      </c>
      <c r="BE66" s="39">
        <f t="shared" si="34"/>
        <v>0</v>
      </c>
      <c r="BF66" s="39">
        <f t="shared" si="34"/>
        <v>0</v>
      </c>
      <c r="BG66" s="39">
        <f t="shared" si="34"/>
        <v>0</v>
      </c>
      <c r="BH66" s="39">
        <f t="shared" si="34"/>
        <v>0</v>
      </c>
      <c r="BI66" s="39">
        <f t="shared" si="34"/>
        <v>0</v>
      </c>
      <c r="BJ66" s="39">
        <f t="shared" si="34"/>
        <v>0</v>
      </c>
      <c r="BK66" s="39">
        <f t="shared" si="34"/>
        <v>0</v>
      </c>
      <c r="BL66" s="39">
        <f t="shared" si="34"/>
        <v>0</v>
      </c>
      <c r="BM66" s="39">
        <f t="shared" si="34"/>
        <v>0</v>
      </c>
      <c r="BN66" s="39">
        <f t="shared" si="34"/>
        <v>0</v>
      </c>
      <c r="BO66" s="39">
        <f t="shared" si="34"/>
        <v>0</v>
      </c>
      <c r="BP66" s="39">
        <f t="shared" si="34"/>
        <v>0</v>
      </c>
      <c r="BQ66" s="39">
        <f t="shared" si="34"/>
        <v>0</v>
      </c>
      <c r="BR66" s="39">
        <f t="shared" si="34"/>
        <v>0</v>
      </c>
    </row>
    <row r="67" spans="1:70" s="19" customFormat="1" x14ac:dyDescent="0.25">
      <c r="A67" s="40" t="s">
        <v>23</v>
      </c>
      <c r="B67" s="42">
        <f t="shared" ref="B67:AG67" si="35">SUM(B64:B65)</f>
        <v>348</v>
      </c>
      <c r="C67" s="42">
        <f t="shared" si="35"/>
        <v>759</v>
      </c>
      <c r="D67" s="42">
        <f t="shared" si="35"/>
        <v>2030</v>
      </c>
      <c r="E67" s="42">
        <f t="shared" si="35"/>
        <v>2466</v>
      </c>
      <c r="F67" s="42">
        <f t="shared" si="35"/>
        <v>2916</v>
      </c>
      <c r="G67" s="42">
        <f t="shared" si="35"/>
        <v>2637</v>
      </c>
      <c r="H67" s="42">
        <f t="shared" si="35"/>
        <v>1732</v>
      </c>
      <c r="I67" s="42">
        <f t="shared" si="35"/>
        <v>2547</v>
      </c>
      <c r="J67" s="42">
        <f t="shared" si="35"/>
        <v>2762</v>
      </c>
      <c r="K67" s="42">
        <f t="shared" si="35"/>
        <v>2364</v>
      </c>
      <c r="L67" s="42">
        <f t="shared" si="35"/>
        <v>2345</v>
      </c>
      <c r="M67" s="42">
        <f t="shared" si="35"/>
        <v>1990</v>
      </c>
      <c r="N67" s="42">
        <f t="shared" si="35"/>
        <v>2134</v>
      </c>
      <c r="O67" s="42">
        <f t="shared" si="35"/>
        <v>1732</v>
      </c>
      <c r="P67" s="42">
        <f t="shared" si="35"/>
        <v>1854</v>
      </c>
      <c r="Q67" s="42">
        <f t="shared" si="35"/>
        <v>1864</v>
      </c>
      <c r="R67" s="42">
        <f t="shared" si="35"/>
        <v>2375</v>
      </c>
      <c r="S67" s="42">
        <f t="shared" si="35"/>
        <v>2077</v>
      </c>
      <c r="T67" s="42">
        <f t="shared" si="35"/>
        <v>2247</v>
      </c>
      <c r="U67" s="42">
        <f t="shared" si="35"/>
        <v>2185</v>
      </c>
      <c r="V67" s="42">
        <f t="shared" si="35"/>
        <v>2006</v>
      </c>
      <c r="W67" s="42">
        <f t="shared" si="35"/>
        <v>2183</v>
      </c>
      <c r="X67" s="42">
        <f t="shared" si="35"/>
        <v>2215</v>
      </c>
      <c r="Y67" s="42">
        <f t="shared" si="35"/>
        <v>2297</v>
      </c>
      <c r="Z67" s="42">
        <f t="shared" si="35"/>
        <v>2270</v>
      </c>
      <c r="AA67" s="42">
        <f t="shared" si="35"/>
        <v>2471</v>
      </c>
      <c r="AB67" s="42">
        <f t="shared" si="35"/>
        <v>2630</v>
      </c>
      <c r="AC67" s="42">
        <f t="shared" si="35"/>
        <v>2537</v>
      </c>
      <c r="AD67" s="42">
        <f t="shared" si="35"/>
        <v>2424</v>
      </c>
      <c r="AE67" s="42">
        <f t="shared" si="35"/>
        <v>2567</v>
      </c>
      <c r="AF67" s="42">
        <f t="shared" si="35"/>
        <v>279.35483870967744</v>
      </c>
      <c r="AG67" s="42">
        <f t="shared" si="35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6">SUM(AM64:AM66)</f>
        <v>2615</v>
      </c>
      <c r="AN67" s="42">
        <f t="shared" si="36"/>
        <v>2865</v>
      </c>
      <c r="AO67" s="42">
        <f t="shared" si="36"/>
        <v>3377</v>
      </c>
      <c r="AP67" s="42">
        <f t="shared" si="36"/>
        <v>3062</v>
      </c>
      <c r="AQ67" s="42">
        <f t="shared" si="36"/>
        <v>2922</v>
      </c>
      <c r="AR67" s="42">
        <f t="shared" si="36"/>
        <v>2945</v>
      </c>
      <c r="AS67" s="42">
        <f t="shared" si="36"/>
        <v>2888</v>
      </c>
      <c r="AT67" s="42">
        <f t="shared" si="36"/>
        <v>2846</v>
      </c>
      <c r="AU67" s="42">
        <f t="shared" si="36"/>
        <v>2874</v>
      </c>
      <c r="AV67" s="42">
        <f t="shared" si="36"/>
        <v>2721</v>
      </c>
      <c r="AW67" s="42">
        <f t="shared" si="36"/>
        <v>2792</v>
      </c>
      <c r="AX67" s="42">
        <f t="shared" si="36"/>
        <v>2819</v>
      </c>
      <c r="AY67" s="42">
        <f t="shared" si="36"/>
        <v>2988</v>
      </c>
      <c r="AZ67" s="42">
        <f t="shared" si="36"/>
        <v>3066</v>
      </c>
      <c r="BA67" s="42">
        <f t="shared" si="36"/>
        <v>3190</v>
      </c>
      <c r="BB67" s="42">
        <f t="shared" si="36"/>
        <v>2947</v>
      </c>
      <c r="BC67" s="42">
        <f t="shared" si="36"/>
        <v>0</v>
      </c>
      <c r="BD67" s="42">
        <f t="shared" si="36"/>
        <v>0</v>
      </c>
      <c r="BE67" s="42">
        <f t="shared" si="36"/>
        <v>0</v>
      </c>
      <c r="BF67" s="42">
        <f t="shared" si="36"/>
        <v>0</v>
      </c>
      <c r="BG67" s="42">
        <f t="shared" si="36"/>
        <v>0</v>
      </c>
      <c r="BH67" s="42">
        <f t="shared" si="36"/>
        <v>0</v>
      </c>
      <c r="BI67" s="42">
        <f t="shared" si="36"/>
        <v>0</v>
      </c>
      <c r="BJ67" s="42">
        <f t="shared" si="36"/>
        <v>0</v>
      </c>
      <c r="BK67" s="42">
        <f t="shared" si="36"/>
        <v>0</v>
      </c>
      <c r="BL67" s="42">
        <f t="shared" si="36"/>
        <v>0</v>
      </c>
      <c r="BM67" s="42">
        <f t="shared" si="36"/>
        <v>0</v>
      </c>
      <c r="BN67" s="42">
        <f t="shared" si="36"/>
        <v>0</v>
      </c>
      <c r="BO67" s="42">
        <f t="shared" si="36"/>
        <v>0</v>
      </c>
      <c r="BP67" s="42">
        <f t="shared" si="36"/>
        <v>0</v>
      </c>
      <c r="BQ67" s="42">
        <f t="shared" si="36"/>
        <v>0</v>
      </c>
      <c r="BR67" s="42">
        <f t="shared" si="36"/>
        <v>0</v>
      </c>
    </row>
    <row r="68" spans="1:70" x14ac:dyDescent="0.25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 x14ac:dyDescent="0.2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7">P10</f>
        <v>#NAME?</v>
      </c>
      <c r="Q69" s="8" t="e">
        <f t="shared" ca="1" si="37"/>
        <v>#NAME?</v>
      </c>
      <c r="R69" s="8" t="e">
        <f t="shared" ca="1" si="37"/>
        <v>#NAME?</v>
      </c>
      <c r="S69" s="8" t="e">
        <f t="shared" ca="1" si="37"/>
        <v>#NAME?</v>
      </c>
      <c r="T69" s="8" t="e">
        <f t="shared" ca="1" si="37"/>
        <v>#NAME?</v>
      </c>
      <c r="U69" s="8" t="e">
        <f t="shared" ca="1" si="37"/>
        <v>#NAME?</v>
      </c>
      <c r="V69" s="8" t="e">
        <f t="shared" ca="1" si="37"/>
        <v>#NAME?</v>
      </c>
      <c r="W69" s="8" t="e">
        <f t="shared" ca="1" si="37"/>
        <v>#NAME?</v>
      </c>
      <c r="X69" s="8" t="e">
        <f t="shared" ca="1" si="37"/>
        <v>#NAME?</v>
      </c>
      <c r="Y69" s="8" t="e">
        <f t="shared" ca="1" si="37"/>
        <v>#NAME?</v>
      </c>
      <c r="Z69" s="8" t="e">
        <f t="shared" ca="1" si="37"/>
        <v>#NAME?</v>
      </c>
      <c r="AA69" s="8" t="e">
        <f t="shared" ca="1" si="37"/>
        <v>#NAME?</v>
      </c>
      <c r="AB69" s="8" t="e">
        <f t="shared" ca="1" si="37"/>
        <v>#NAME?</v>
      </c>
      <c r="AC69" s="8" t="e">
        <f t="shared" ca="1" si="37"/>
        <v>#NAME?</v>
      </c>
      <c r="AD69" s="8" t="e">
        <f t="shared" ca="1" si="37"/>
        <v>#NAME?</v>
      </c>
      <c r="AE69" s="8" t="e">
        <f t="shared" ca="1" si="37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8">AK$20</f>
        <v>06 a 31 - Mai - 24</v>
      </c>
      <c r="AL69" s="34" t="str">
        <f t="shared" si="38"/>
        <v>Meta</v>
      </c>
      <c r="AM69" s="8" t="e">
        <f t="shared" ca="1" si="38"/>
        <v>#NAME?</v>
      </c>
      <c r="AN69" s="8" t="e">
        <f t="shared" ca="1" si="38"/>
        <v>#NAME?</v>
      </c>
      <c r="AO69" s="8" t="e">
        <f t="shared" ca="1" si="38"/>
        <v>#NAME?</v>
      </c>
      <c r="AP69" s="8" t="e">
        <f t="shared" ca="1" si="38"/>
        <v>#NAME?</v>
      </c>
      <c r="AQ69" s="8" t="e">
        <f t="shared" ca="1" si="38"/>
        <v>#NAME?</v>
      </c>
      <c r="AR69" s="8" t="e">
        <f t="shared" ca="1" si="38"/>
        <v>#NAME?</v>
      </c>
      <c r="AS69" s="8" t="e">
        <f t="shared" ca="1" si="38"/>
        <v>#NAME?</v>
      </c>
      <c r="AT69" s="8" t="e">
        <f t="shared" ca="1" si="38"/>
        <v>#NAME?</v>
      </c>
      <c r="AU69" s="8" t="e">
        <f t="shared" ca="1" si="38"/>
        <v>#NAME?</v>
      </c>
      <c r="AV69" s="8" t="e">
        <f t="shared" ca="1" si="38"/>
        <v>#NAME?</v>
      </c>
      <c r="AW69" s="8" t="e">
        <f t="shared" ca="1" si="38"/>
        <v>#NAME?</v>
      </c>
      <c r="AX69" s="8" t="e">
        <f t="shared" ca="1" si="38"/>
        <v>#NAME?</v>
      </c>
      <c r="AY69" s="8" t="e">
        <f t="shared" ca="1" si="38"/>
        <v>#NAME?</v>
      </c>
      <c r="AZ69" s="8" t="e">
        <f t="shared" ca="1" si="38"/>
        <v>#NAME?</v>
      </c>
      <c r="BA69" s="8" t="e">
        <f t="shared" ca="1" si="38"/>
        <v>#NAME?</v>
      </c>
      <c r="BB69" s="8" t="e">
        <f t="shared" ca="1" si="38"/>
        <v>#NAME?</v>
      </c>
      <c r="BC69" s="8" t="e">
        <f t="shared" ca="1" si="38"/>
        <v>#NAME?</v>
      </c>
      <c r="BD69" s="8" t="e">
        <f t="shared" ca="1" si="38"/>
        <v>#NAME?</v>
      </c>
      <c r="BE69" s="8" t="e">
        <f t="shared" ca="1" si="38"/>
        <v>#NAME?</v>
      </c>
      <c r="BF69" s="8" t="e">
        <f t="shared" ca="1" si="38"/>
        <v>#NAME?</v>
      </c>
      <c r="BG69" s="8" t="e">
        <f t="shared" ca="1" si="38"/>
        <v>#NAME?</v>
      </c>
      <c r="BH69" s="8" t="e">
        <f t="shared" ca="1" si="38"/>
        <v>#NAME?</v>
      </c>
      <c r="BI69" s="8" t="e">
        <f t="shared" ca="1" si="38"/>
        <v>#NAME?</v>
      </c>
      <c r="BJ69" s="8" t="e">
        <f t="shared" ca="1" si="38"/>
        <v>#NAME?</v>
      </c>
      <c r="BK69" s="8" t="e">
        <f t="shared" ca="1" si="38"/>
        <v>#NAME?</v>
      </c>
      <c r="BL69" s="8" t="e">
        <f t="shared" ca="1" si="38"/>
        <v>#NAME?</v>
      </c>
      <c r="BM69" s="8" t="e">
        <f t="shared" ca="1" si="38"/>
        <v>#NAME?</v>
      </c>
      <c r="BN69" s="8" t="e">
        <f t="shared" ca="1" si="38"/>
        <v>#NAME?</v>
      </c>
      <c r="BO69" s="8" t="e">
        <f t="shared" ca="1" si="38"/>
        <v>#NAME?</v>
      </c>
      <c r="BP69" s="8" t="e">
        <f t="shared" ca="1" si="38"/>
        <v>#NAME?</v>
      </c>
      <c r="BQ69" s="8" t="e">
        <f t="shared" ca="1" si="38"/>
        <v>#NAME?</v>
      </c>
      <c r="BR69" s="8" t="e">
        <f t="shared" ca="1" si="38"/>
        <v>#NAME?</v>
      </c>
    </row>
    <row r="70" spans="1:70" s="19" customFormat="1" x14ac:dyDescent="0.25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03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03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9">(AM70/31)*5</f>
        <v>11.290322580645162</v>
      </c>
      <c r="AH70" s="44" t="s">
        <v>54</v>
      </c>
      <c r="AI70" s="204">
        <v>1100</v>
      </c>
      <c r="AJ70" s="204">
        <f>ROUND(((AI70/31)*26),0)</f>
        <v>923</v>
      </c>
      <c r="AK70" s="14">
        <f t="shared" ref="AK70:AK75" si="40">(AM70/31)*26</f>
        <v>58.709677419354847</v>
      </c>
      <c r="AL70" s="204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 x14ac:dyDescent="0.25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03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03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9"/>
        <v>21.612903225806448</v>
      </c>
      <c r="AH71" s="44" t="s">
        <v>55</v>
      </c>
      <c r="AI71" s="205"/>
      <c r="AJ71" s="205"/>
      <c r="AK71" s="14">
        <f t="shared" si="40"/>
        <v>112.38709677419354</v>
      </c>
      <c r="AL71" s="205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 x14ac:dyDescent="0.25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03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03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9"/>
        <v>44.838709677419352</v>
      </c>
      <c r="AH72" s="44" t="s">
        <v>56</v>
      </c>
      <c r="AI72" s="205"/>
      <c r="AJ72" s="205"/>
      <c r="AK72" s="14">
        <f t="shared" si="40"/>
        <v>233.16129032258061</v>
      </c>
      <c r="AL72" s="205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 x14ac:dyDescent="0.25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03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03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9"/>
        <v>10</v>
      </c>
      <c r="AH73" s="44" t="s">
        <v>28</v>
      </c>
      <c r="AI73" s="205"/>
      <c r="AJ73" s="205"/>
      <c r="AK73" s="14">
        <f t="shared" si="40"/>
        <v>52</v>
      </c>
      <c r="AL73" s="205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 x14ac:dyDescent="0.25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03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03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9"/>
        <v>86.612903225806463</v>
      </c>
      <c r="AH74" s="44" t="s">
        <v>57</v>
      </c>
      <c r="AI74" s="205"/>
      <c r="AJ74" s="205"/>
      <c r="AK74" s="14">
        <f t="shared" si="40"/>
        <v>450.38709677419359</v>
      </c>
      <c r="AL74" s="205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 x14ac:dyDescent="0.25">
      <c r="A75" s="44" t="s">
        <v>58</v>
      </c>
      <c r="B75" s="14"/>
      <c r="C75" s="14"/>
      <c r="D75" s="14"/>
      <c r="E75" s="14"/>
      <c r="F75" s="14"/>
      <c r="G75" s="14"/>
      <c r="H75" s="203"/>
      <c r="I75" s="14"/>
      <c r="J75" s="14"/>
      <c r="K75" s="14"/>
      <c r="L75" s="14"/>
      <c r="M75" s="14"/>
      <c r="N75" s="14"/>
      <c r="O75" s="20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9"/>
        <v>0</v>
      </c>
      <c r="AH75" s="44" t="s">
        <v>58</v>
      </c>
      <c r="AI75" s="206"/>
      <c r="AJ75" s="206"/>
      <c r="AK75" s="14">
        <f t="shared" si="40"/>
        <v>0</v>
      </c>
      <c r="AL75" s="206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 x14ac:dyDescent="0.25">
      <c r="A76" s="46" t="s">
        <v>23</v>
      </c>
      <c r="B76" s="21">
        <f t="shared" ref="B76:G76" si="41">SUM(B70:B74)</f>
        <v>348</v>
      </c>
      <c r="C76" s="21">
        <f t="shared" si="41"/>
        <v>460</v>
      </c>
      <c r="D76" s="21">
        <f t="shared" si="41"/>
        <v>1089</v>
      </c>
      <c r="E76" s="21">
        <f t="shared" si="41"/>
        <v>1207</v>
      </c>
      <c r="F76" s="21">
        <f t="shared" si="41"/>
        <v>1418</v>
      </c>
      <c r="G76" s="21">
        <f t="shared" si="41"/>
        <v>1349</v>
      </c>
      <c r="H76" s="21">
        <f t="shared" ref="H76:M76" si="42">SUM(H70:H75)</f>
        <v>940</v>
      </c>
      <c r="I76" s="21">
        <f t="shared" si="42"/>
        <v>1243</v>
      </c>
      <c r="J76" s="21">
        <f t="shared" si="42"/>
        <v>1377</v>
      </c>
      <c r="K76" s="21">
        <f t="shared" si="42"/>
        <v>1149</v>
      </c>
      <c r="L76" s="21">
        <f t="shared" si="42"/>
        <v>1101</v>
      </c>
      <c r="M76" s="21">
        <f t="shared" si="42"/>
        <v>955</v>
      </c>
      <c r="N76" s="21">
        <f>SUM(N70:N74)</f>
        <v>1013</v>
      </c>
      <c r="O76" s="21">
        <f>SUM(O70:O75)</f>
        <v>940</v>
      </c>
      <c r="P76" s="21">
        <f t="shared" ref="P76:AG76" si="43">SUM(P70:P74)</f>
        <v>851</v>
      </c>
      <c r="Q76" s="21">
        <f t="shared" si="43"/>
        <v>859</v>
      </c>
      <c r="R76" s="21">
        <f t="shared" si="43"/>
        <v>1090</v>
      </c>
      <c r="S76" s="21">
        <f t="shared" si="43"/>
        <v>972</v>
      </c>
      <c r="T76" s="21">
        <f t="shared" si="43"/>
        <v>1042</v>
      </c>
      <c r="U76" s="21">
        <f t="shared" si="43"/>
        <v>1002</v>
      </c>
      <c r="V76" s="21">
        <f t="shared" si="43"/>
        <v>924</v>
      </c>
      <c r="W76" s="21">
        <f t="shared" si="43"/>
        <v>976</v>
      </c>
      <c r="X76" s="21">
        <f>SUM(X70:X74)</f>
        <v>992</v>
      </c>
      <c r="Y76" s="21">
        <f t="shared" si="43"/>
        <v>1054</v>
      </c>
      <c r="Z76" s="21">
        <f t="shared" si="43"/>
        <v>1006</v>
      </c>
      <c r="AA76" s="21">
        <f t="shared" si="43"/>
        <v>1110</v>
      </c>
      <c r="AB76" s="21">
        <f t="shared" si="43"/>
        <v>1182</v>
      </c>
      <c r="AC76" s="21">
        <f t="shared" si="43"/>
        <v>1095</v>
      </c>
      <c r="AD76" s="21">
        <f t="shared" si="43"/>
        <v>1077</v>
      </c>
      <c r="AE76" s="21">
        <f t="shared" si="43"/>
        <v>1111</v>
      </c>
      <c r="AF76" s="21">
        <f t="shared" si="43"/>
        <v>151.61290322580646</v>
      </c>
      <c r="AG76" s="21">
        <f t="shared" si="43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4">SUM(AM70:AM75)</f>
        <v>1081</v>
      </c>
      <c r="AN76" s="41">
        <f t="shared" si="44"/>
        <v>1131</v>
      </c>
      <c r="AO76" s="41">
        <f t="shared" si="44"/>
        <v>1335</v>
      </c>
      <c r="AP76" s="41">
        <f t="shared" si="44"/>
        <v>1239</v>
      </c>
      <c r="AQ76" s="41">
        <f t="shared" si="44"/>
        <v>1201</v>
      </c>
      <c r="AR76" s="41">
        <f t="shared" si="44"/>
        <v>1237</v>
      </c>
      <c r="AS76" s="41">
        <f t="shared" si="44"/>
        <v>1199</v>
      </c>
      <c r="AT76" s="41">
        <f t="shared" si="44"/>
        <v>1173</v>
      </c>
      <c r="AU76" s="41">
        <f t="shared" si="44"/>
        <v>1255</v>
      </c>
      <c r="AV76" s="41">
        <f t="shared" si="44"/>
        <v>1173</v>
      </c>
      <c r="AW76" s="41">
        <f t="shared" si="44"/>
        <v>1181</v>
      </c>
      <c r="AX76" s="41">
        <f t="shared" si="44"/>
        <v>1170</v>
      </c>
      <c r="AY76" s="41">
        <f t="shared" si="44"/>
        <v>1251</v>
      </c>
      <c r="AZ76" s="41">
        <f t="shared" si="44"/>
        <v>1293</v>
      </c>
      <c r="BA76" s="41">
        <f t="shared" si="44"/>
        <v>1295</v>
      </c>
      <c r="BB76" s="41">
        <f t="shared" si="44"/>
        <v>1209</v>
      </c>
      <c r="BC76" s="41">
        <f t="shared" si="44"/>
        <v>0</v>
      </c>
      <c r="BD76" s="41">
        <f t="shared" si="44"/>
        <v>0</v>
      </c>
      <c r="BE76" s="41">
        <f t="shared" si="44"/>
        <v>0</v>
      </c>
      <c r="BF76" s="41">
        <f t="shared" si="44"/>
        <v>0</v>
      </c>
      <c r="BG76" s="41">
        <f t="shared" si="44"/>
        <v>0</v>
      </c>
      <c r="BH76" s="41">
        <f t="shared" si="44"/>
        <v>0</v>
      </c>
      <c r="BI76" s="41">
        <f t="shared" si="44"/>
        <v>0</v>
      </c>
      <c r="BJ76" s="41">
        <f t="shared" si="44"/>
        <v>0</v>
      </c>
      <c r="BK76" s="41">
        <f t="shared" si="44"/>
        <v>0</v>
      </c>
      <c r="BL76" s="41">
        <f t="shared" si="44"/>
        <v>0</v>
      </c>
      <c r="BM76" s="41">
        <f t="shared" si="44"/>
        <v>0</v>
      </c>
      <c r="BN76" s="41">
        <f t="shared" si="44"/>
        <v>0</v>
      </c>
      <c r="BO76" s="41">
        <f t="shared" si="44"/>
        <v>0</v>
      </c>
      <c r="BP76" s="41">
        <f t="shared" si="44"/>
        <v>0</v>
      </c>
      <c r="BQ76" s="41">
        <f t="shared" si="44"/>
        <v>0</v>
      </c>
      <c r="BR76" s="41">
        <f t="shared" si="44"/>
        <v>0</v>
      </c>
    </row>
    <row r="77" spans="1:70" x14ac:dyDescent="0.25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 x14ac:dyDescent="0.2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5">P10</f>
        <v>#NAME?</v>
      </c>
      <c r="Q78" s="8" t="e">
        <f t="shared" ca="1" si="45"/>
        <v>#NAME?</v>
      </c>
      <c r="R78" s="8" t="e">
        <f t="shared" ca="1" si="45"/>
        <v>#NAME?</v>
      </c>
      <c r="S78" s="8" t="e">
        <f t="shared" ca="1" si="45"/>
        <v>#NAME?</v>
      </c>
      <c r="T78" s="8" t="e">
        <f t="shared" ca="1" si="45"/>
        <v>#NAME?</v>
      </c>
      <c r="U78" s="8" t="e">
        <f t="shared" ca="1" si="45"/>
        <v>#NAME?</v>
      </c>
      <c r="V78" s="8" t="e">
        <f t="shared" ca="1" si="45"/>
        <v>#NAME?</v>
      </c>
      <c r="W78" s="8" t="e">
        <f t="shared" ca="1" si="45"/>
        <v>#NAME?</v>
      </c>
      <c r="X78" s="8" t="e">
        <f t="shared" ca="1" si="45"/>
        <v>#NAME?</v>
      </c>
      <c r="Y78" s="8" t="e">
        <f t="shared" ca="1" si="45"/>
        <v>#NAME?</v>
      </c>
      <c r="Z78" s="8" t="e">
        <f t="shared" ca="1" si="45"/>
        <v>#NAME?</v>
      </c>
      <c r="AA78" s="8" t="e">
        <f t="shared" ca="1" si="45"/>
        <v>#NAME?</v>
      </c>
      <c r="AB78" s="8" t="e">
        <f t="shared" ca="1" si="45"/>
        <v>#NAME?</v>
      </c>
      <c r="AC78" s="8" t="e">
        <f t="shared" ca="1" si="45"/>
        <v>#NAME?</v>
      </c>
      <c r="AD78" s="8" t="e">
        <f t="shared" ca="1" si="45"/>
        <v>#NAME?</v>
      </c>
      <c r="AE78" s="8" t="e">
        <f t="shared" ca="1" si="45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6">AK$20</f>
        <v>06 a 31 - Mai - 24</v>
      </c>
      <c r="AL78" s="34" t="str">
        <f t="shared" si="46"/>
        <v>Meta</v>
      </c>
      <c r="AM78" s="8" t="e">
        <f t="shared" ca="1" si="46"/>
        <v>#NAME?</v>
      </c>
      <c r="AN78" s="8" t="e">
        <f t="shared" ca="1" si="46"/>
        <v>#NAME?</v>
      </c>
      <c r="AO78" s="8" t="e">
        <f t="shared" ca="1" si="46"/>
        <v>#NAME?</v>
      </c>
      <c r="AP78" s="8" t="e">
        <f t="shared" ca="1" si="46"/>
        <v>#NAME?</v>
      </c>
      <c r="AQ78" s="8" t="e">
        <f t="shared" ca="1" si="46"/>
        <v>#NAME?</v>
      </c>
      <c r="AR78" s="8" t="e">
        <f t="shared" ca="1" si="46"/>
        <v>#NAME?</v>
      </c>
      <c r="AS78" s="8" t="e">
        <f t="shared" ca="1" si="46"/>
        <v>#NAME?</v>
      </c>
      <c r="AT78" s="8" t="e">
        <f t="shared" ca="1" si="46"/>
        <v>#NAME?</v>
      </c>
      <c r="AU78" s="8" t="e">
        <f t="shared" ca="1" si="46"/>
        <v>#NAME?</v>
      </c>
      <c r="AV78" s="8" t="e">
        <f t="shared" ca="1" si="46"/>
        <v>#NAME?</v>
      </c>
      <c r="AW78" s="8" t="e">
        <f t="shared" ca="1" si="46"/>
        <v>#NAME?</v>
      </c>
      <c r="AX78" s="8" t="e">
        <f t="shared" ca="1" si="46"/>
        <v>#NAME?</v>
      </c>
      <c r="AY78" s="8" t="e">
        <f t="shared" ca="1" si="46"/>
        <v>#NAME?</v>
      </c>
      <c r="AZ78" s="8" t="e">
        <f t="shared" ca="1" si="46"/>
        <v>#NAME?</v>
      </c>
      <c r="BA78" s="8" t="e">
        <f t="shared" ca="1" si="46"/>
        <v>#NAME?</v>
      </c>
      <c r="BB78" s="8" t="e">
        <f t="shared" ca="1" si="46"/>
        <v>#NAME?</v>
      </c>
      <c r="BC78" s="8" t="e">
        <f t="shared" ca="1" si="46"/>
        <v>#NAME?</v>
      </c>
      <c r="BD78" s="8" t="e">
        <f t="shared" ca="1" si="46"/>
        <v>#NAME?</v>
      </c>
      <c r="BE78" s="8" t="e">
        <f t="shared" ca="1" si="46"/>
        <v>#NAME?</v>
      </c>
      <c r="BF78" s="8" t="e">
        <f t="shared" ca="1" si="46"/>
        <v>#NAME?</v>
      </c>
      <c r="BG78" s="8" t="e">
        <f t="shared" ca="1" si="46"/>
        <v>#NAME?</v>
      </c>
      <c r="BH78" s="8" t="e">
        <f t="shared" ca="1" si="46"/>
        <v>#NAME?</v>
      </c>
      <c r="BI78" s="8" t="e">
        <f t="shared" ca="1" si="46"/>
        <v>#NAME?</v>
      </c>
      <c r="BJ78" s="8" t="e">
        <f t="shared" ca="1" si="46"/>
        <v>#NAME?</v>
      </c>
      <c r="BK78" s="8" t="e">
        <f t="shared" ca="1" si="46"/>
        <v>#NAME?</v>
      </c>
      <c r="BL78" s="8" t="e">
        <f t="shared" ca="1" si="46"/>
        <v>#NAME?</v>
      </c>
      <c r="BM78" s="8" t="e">
        <f t="shared" ca="1" si="46"/>
        <v>#NAME?</v>
      </c>
      <c r="BN78" s="8" t="e">
        <f t="shared" ca="1" si="46"/>
        <v>#NAME?</v>
      </c>
      <c r="BO78" s="8" t="e">
        <f t="shared" ca="1" si="46"/>
        <v>#NAME?</v>
      </c>
      <c r="BP78" s="8" t="e">
        <f t="shared" ca="1" si="46"/>
        <v>#NAME?</v>
      </c>
      <c r="BQ78" s="8" t="e">
        <f t="shared" ca="1" si="46"/>
        <v>#NAME?</v>
      </c>
      <c r="BR78" s="8" t="e">
        <f t="shared" ca="1" si="46"/>
        <v>#NAME?</v>
      </c>
    </row>
    <row r="79" spans="1:70" s="19" customFormat="1" x14ac:dyDescent="0.25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03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03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04">
        <v>1150</v>
      </c>
      <c r="AJ79" s="204">
        <f>ROUND(((AI79/31)*26),0)</f>
        <v>965</v>
      </c>
      <c r="AK79" s="14">
        <f>(AM79/31)*26</f>
        <v>0</v>
      </c>
      <c r="AL79" s="204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 x14ac:dyDescent="0.25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03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03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05"/>
      <c r="AJ80" s="205"/>
      <c r="AK80" s="14">
        <f>(AM80/31)*26</f>
        <v>0</v>
      </c>
      <c r="AL80" s="205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 x14ac:dyDescent="0.25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03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03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05"/>
      <c r="AJ81" s="205"/>
      <c r="AK81" s="14">
        <f>(AM81/31)*26</f>
        <v>0</v>
      </c>
      <c r="AL81" s="205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 x14ac:dyDescent="0.25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03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03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06"/>
      <c r="AJ82" s="206"/>
      <c r="AK82" s="14">
        <f>(AM82/31)*26</f>
        <v>1142.3225806451615</v>
      </c>
      <c r="AL82" s="206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 x14ac:dyDescent="0.25">
      <c r="A83" s="46" t="s">
        <v>23</v>
      </c>
      <c r="B83" s="21">
        <f t="shared" ref="B83:N83" si="47">SUM(B79:B82)</f>
        <v>0</v>
      </c>
      <c r="C83" s="21">
        <f t="shared" si="47"/>
        <v>299</v>
      </c>
      <c r="D83" s="21">
        <f t="shared" si="47"/>
        <v>941</v>
      </c>
      <c r="E83" s="21">
        <f t="shared" si="47"/>
        <v>1079</v>
      </c>
      <c r="F83" s="21">
        <f t="shared" si="47"/>
        <v>1498</v>
      </c>
      <c r="G83" s="21">
        <f t="shared" si="47"/>
        <v>1288</v>
      </c>
      <c r="H83" s="21">
        <f t="shared" si="47"/>
        <v>792</v>
      </c>
      <c r="I83" s="21">
        <f t="shared" si="47"/>
        <v>1304</v>
      </c>
      <c r="J83" s="21">
        <f t="shared" si="47"/>
        <v>1385</v>
      </c>
      <c r="K83" s="21">
        <f t="shared" si="47"/>
        <v>1215</v>
      </c>
      <c r="L83" s="21">
        <f t="shared" si="47"/>
        <v>1244</v>
      </c>
      <c r="M83" s="21">
        <f t="shared" si="47"/>
        <v>1035</v>
      </c>
      <c r="N83" s="21">
        <f t="shared" si="47"/>
        <v>1121</v>
      </c>
      <c r="O83" s="21">
        <f t="shared" ref="O83:BR83" si="48">SUM(O79:O82)</f>
        <v>792</v>
      </c>
      <c r="P83" s="21">
        <f t="shared" si="48"/>
        <v>1003</v>
      </c>
      <c r="Q83" s="21">
        <f t="shared" si="48"/>
        <v>1005</v>
      </c>
      <c r="R83" s="21">
        <f t="shared" si="48"/>
        <v>1285</v>
      </c>
      <c r="S83" s="21">
        <f t="shared" si="48"/>
        <v>1105</v>
      </c>
      <c r="T83" s="21">
        <f t="shared" si="48"/>
        <v>1205</v>
      </c>
      <c r="U83" s="21">
        <f t="shared" si="48"/>
        <v>1183</v>
      </c>
      <c r="V83" s="21">
        <f t="shared" si="48"/>
        <v>1082</v>
      </c>
      <c r="W83" s="21">
        <f t="shared" si="48"/>
        <v>1207</v>
      </c>
      <c r="X83" s="21">
        <f>SUM(X79:X82)</f>
        <v>1223</v>
      </c>
      <c r="Y83" s="21">
        <f t="shared" si="48"/>
        <v>1243</v>
      </c>
      <c r="Z83" s="21">
        <f t="shared" si="48"/>
        <v>1264</v>
      </c>
      <c r="AA83" s="21">
        <f t="shared" si="48"/>
        <v>1361</v>
      </c>
      <c r="AB83" s="21">
        <f t="shared" si="48"/>
        <v>1448</v>
      </c>
      <c r="AC83" s="21">
        <f t="shared" si="48"/>
        <v>1442</v>
      </c>
      <c r="AD83" s="21">
        <f t="shared" si="48"/>
        <v>1347</v>
      </c>
      <c r="AE83" s="21">
        <f t="shared" si="48"/>
        <v>1456</v>
      </c>
      <c r="AF83" s="21"/>
      <c r="AG83" s="21">
        <f>(AM83/31)*5</f>
        <v>219.67741935483872</v>
      </c>
      <c r="AH83" s="46" t="s">
        <v>23</v>
      </c>
      <c r="AI83" s="41">
        <f t="shared" si="48"/>
        <v>1150</v>
      </c>
      <c r="AJ83" s="41">
        <f t="shared" si="48"/>
        <v>965</v>
      </c>
      <c r="AK83" s="41">
        <f t="shared" si="48"/>
        <v>1142.3225806451615</v>
      </c>
      <c r="AL83" s="41">
        <f t="shared" si="48"/>
        <v>1150</v>
      </c>
      <c r="AM83" s="41">
        <f t="shared" si="48"/>
        <v>1362</v>
      </c>
      <c r="AN83" s="41">
        <f t="shared" si="48"/>
        <v>1381</v>
      </c>
      <c r="AO83" s="41">
        <f t="shared" si="48"/>
        <v>1561</v>
      </c>
      <c r="AP83" s="41">
        <f t="shared" si="48"/>
        <v>1458</v>
      </c>
      <c r="AQ83" s="41">
        <f t="shared" si="48"/>
        <v>1363</v>
      </c>
      <c r="AR83" s="41">
        <f t="shared" si="48"/>
        <v>1375</v>
      </c>
      <c r="AS83" s="41">
        <f t="shared" si="48"/>
        <v>1356</v>
      </c>
      <c r="AT83" s="41">
        <f t="shared" si="48"/>
        <v>1327</v>
      </c>
      <c r="AU83" s="41">
        <f t="shared" si="48"/>
        <v>1283</v>
      </c>
      <c r="AV83" s="41">
        <f t="shared" si="48"/>
        <v>1230</v>
      </c>
      <c r="AW83" s="41">
        <f t="shared" si="48"/>
        <v>1314</v>
      </c>
      <c r="AX83" s="41">
        <f t="shared" si="48"/>
        <v>1349</v>
      </c>
      <c r="AY83" s="41">
        <f t="shared" si="48"/>
        <v>1430</v>
      </c>
      <c r="AZ83" s="41">
        <f t="shared" si="48"/>
        <v>1477</v>
      </c>
      <c r="BA83" s="41">
        <f t="shared" si="48"/>
        <v>1574</v>
      </c>
      <c r="BB83" s="41">
        <f t="shared" si="48"/>
        <v>1432</v>
      </c>
      <c r="BC83" s="41">
        <f t="shared" si="48"/>
        <v>0</v>
      </c>
      <c r="BD83" s="41">
        <f t="shared" si="48"/>
        <v>0</v>
      </c>
      <c r="BE83" s="41">
        <f t="shared" si="48"/>
        <v>0</v>
      </c>
      <c r="BF83" s="41">
        <f t="shared" si="48"/>
        <v>0</v>
      </c>
      <c r="BG83" s="41">
        <f t="shared" si="48"/>
        <v>0</v>
      </c>
      <c r="BH83" s="41">
        <f t="shared" si="48"/>
        <v>0</v>
      </c>
      <c r="BI83" s="41">
        <f t="shared" si="48"/>
        <v>0</v>
      </c>
      <c r="BJ83" s="41">
        <f t="shared" si="48"/>
        <v>0</v>
      </c>
      <c r="BK83" s="41">
        <f t="shared" si="48"/>
        <v>0</v>
      </c>
      <c r="BL83" s="41">
        <f t="shared" si="48"/>
        <v>0</v>
      </c>
      <c r="BM83" s="41">
        <f t="shared" si="48"/>
        <v>0</v>
      </c>
      <c r="BN83" s="41">
        <f t="shared" si="48"/>
        <v>0</v>
      </c>
      <c r="BO83" s="41">
        <f t="shared" si="48"/>
        <v>0</v>
      </c>
      <c r="BP83" s="41">
        <f t="shared" si="48"/>
        <v>0</v>
      </c>
      <c r="BQ83" s="41">
        <f t="shared" si="48"/>
        <v>0</v>
      </c>
      <c r="BR83" s="41">
        <f t="shared" si="48"/>
        <v>0</v>
      </c>
    </row>
    <row r="84" spans="1:70" x14ac:dyDescent="0.2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 x14ac:dyDescent="0.2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9">P10</f>
        <v>#NAME?</v>
      </c>
      <c r="Q85" s="8" t="e">
        <f t="shared" ca="1" si="49"/>
        <v>#NAME?</v>
      </c>
      <c r="R85" s="8" t="e">
        <f t="shared" ca="1" si="49"/>
        <v>#NAME?</v>
      </c>
      <c r="S85" s="8" t="e">
        <f t="shared" ca="1" si="49"/>
        <v>#NAME?</v>
      </c>
      <c r="T85" s="8" t="e">
        <f t="shared" ca="1" si="49"/>
        <v>#NAME?</v>
      </c>
      <c r="U85" s="8" t="e">
        <f t="shared" ca="1" si="49"/>
        <v>#NAME?</v>
      </c>
      <c r="V85" s="8" t="e">
        <f t="shared" ca="1" si="49"/>
        <v>#NAME?</v>
      </c>
      <c r="W85" s="8" t="e">
        <f t="shared" ca="1" si="49"/>
        <v>#NAME?</v>
      </c>
      <c r="X85" s="8" t="e">
        <f t="shared" ca="1" si="49"/>
        <v>#NAME?</v>
      </c>
      <c r="Y85" s="8" t="e">
        <f t="shared" ca="1" si="49"/>
        <v>#NAME?</v>
      </c>
      <c r="Z85" s="8" t="e">
        <f t="shared" ca="1" si="49"/>
        <v>#NAME?</v>
      </c>
      <c r="AA85" s="8" t="e">
        <f t="shared" ca="1" si="49"/>
        <v>#NAME?</v>
      </c>
      <c r="AB85" s="8" t="e">
        <f t="shared" ca="1" si="49"/>
        <v>#NAME?</v>
      </c>
      <c r="AC85" s="8" t="e">
        <f t="shared" ca="1" si="49"/>
        <v>#NAME?</v>
      </c>
      <c r="AD85" s="8" t="e">
        <f t="shared" ca="1" si="49"/>
        <v>#NAME?</v>
      </c>
      <c r="AE85" s="8" t="e">
        <f t="shared" ca="1" si="49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50">AK$20</f>
        <v>06 a 31 - Mai - 24</v>
      </c>
      <c r="AL85" s="34" t="str">
        <f t="shared" si="50"/>
        <v>Meta</v>
      </c>
      <c r="AM85" s="8" t="e">
        <f t="shared" ca="1" si="50"/>
        <v>#NAME?</v>
      </c>
      <c r="AN85" s="8" t="e">
        <f t="shared" ca="1" si="50"/>
        <v>#NAME?</v>
      </c>
      <c r="AO85" s="8" t="e">
        <f t="shared" ca="1" si="50"/>
        <v>#NAME?</v>
      </c>
      <c r="AP85" s="8" t="e">
        <f t="shared" ca="1" si="50"/>
        <v>#NAME?</v>
      </c>
      <c r="AQ85" s="8" t="e">
        <f t="shared" ca="1" si="50"/>
        <v>#NAME?</v>
      </c>
      <c r="AR85" s="8" t="e">
        <f t="shared" ca="1" si="50"/>
        <v>#NAME?</v>
      </c>
      <c r="AS85" s="8" t="e">
        <f t="shared" ca="1" si="50"/>
        <v>#NAME?</v>
      </c>
      <c r="AT85" s="8" t="e">
        <f t="shared" ca="1" si="50"/>
        <v>#NAME?</v>
      </c>
      <c r="AU85" s="8" t="e">
        <f t="shared" ca="1" si="50"/>
        <v>#NAME?</v>
      </c>
      <c r="AV85" s="8" t="e">
        <f t="shared" ca="1" si="50"/>
        <v>#NAME?</v>
      </c>
      <c r="AW85" s="8" t="e">
        <f t="shared" ca="1" si="50"/>
        <v>#NAME?</v>
      </c>
      <c r="AX85" s="8" t="e">
        <f t="shared" ca="1" si="50"/>
        <v>#NAME?</v>
      </c>
      <c r="AY85" s="8" t="e">
        <f t="shared" ca="1" si="50"/>
        <v>#NAME?</v>
      </c>
      <c r="AZ85" s="8" t="e">
        <f t="shared" ca="1" si="50"/>
        <v>#NAME?</v>
      </c>
      <c r="BA85" s="8" t="e">
        <f t="shared" ca="1" si="50"/>
        <v>#NAME?</v>
      </c>
      <c r="BB85" s="8" t="e">
        <f t="shared" ca="1" si="50"/>
        <v>#NAME?</v>
      </c>
      <c r="BC85" s="8" t="e">
        <f t="shared" ca="1" si="50"/>
        <v>#NAME?</v>
      </c>
      <c r="BD85" s="8" t="e">
        <f t="shared" ca="1" si="50"/>
        <v>#NAME?</v>
      </c>
      <c r="BE85" s="8" t="e">
        <f t="shared" ca="1" si="50"/>
        <v>#NAME?</v>
      </c>
      <c r="BF85" s="8" t="e">
        <f t="shared" ca="1" si="50"/>
        <v>#NAME?</v>
      </c>
      <c r="BG85" s="8" t="e">
        <f t="shared" ca="1" si="50"/>
        <v>#NAME?</v>
      </c>
      <c r="BH85" s="8" t="e">
        <f t="shared" ca="1" si="50"/>
        <v>#NAME?</v>
      </c>
      <c r="BI85" s="8" t="e">
        <f t="shared" ca="1" si="50"/>
        <v>#NAME?</v>
      </c>
      <c r="BJ85" s="8" t="e">
        <f t="shared" ca="1" si="50"/>
        <v>#NAME?</v>
      </c>
      <c r="BK85" s="8" t="e">
        <f t="shared" ca="1" si="50"/>
        <v>#NAME?</v>
      </c>
      <c r="BL85" s="8" t="e">
        <f t="shared" ca="1" si="50"/>
        <v>#NAME?</v>
      </c>
      <c r="BM85" s="8" t="e">
        <f t="shared" ca="1" si="50"/>
        <v>#NAME?</v>
      </c>
      <c r="BN85" s="8" t="e">
        <f t="shared" ca="1" si="50"/>
        <v>#NAME?</v>
      </c>
      <c r="BO85" s="8" t="e">
        <f t="shared" ca="1" si="50"/>
        <v>#NAME?</v>
      </c>
      <c r="BP85" s="8" t="e">
        <f t="shared" ca="1" si="50"/>
        <v>#NAME?</v>
      </c>
      <c r="BQ85" s="8" t="e">
        <f t="shared" ca="1" si="50"/>
        <v>#NAME?</v>
      </c>
      <c r="BR85" s="8" t="e">
        <f t="shared" ca="1" si="50"/>
        <v>#NAME?</v>
      </c>
    </row>
    <row r="86" spans="1:70" s="19" customFormat="1" x14ac:dyDescent="0.25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03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03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51">(AM86/31)*5</f>
        <v>0</v>
      </c>
      <c r="AH86" s="44" t="s">
        <v>68</v>
      </c>
      <c r="AI86" s="204">
        <v>300</v>
      </c>
      <c r="AJ86" s="204">
        <f>ROUND(((AI86/31)*26),0)</f>
        <v>252</v>
      </c>
      <c r="AK86" s="14">
        <f>(AM86/31)*26</f>
        <v>0</v>
      </c>
      <c r="AL86" s="204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 x14ac:dyDescent="0.25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03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03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51"/>
        <v>0</v>
      </c>
      <c r="AH87" s="44" t="s">
        <v>69</v>
      </c>
      <c r="AI87" s="205"/>
      <c r="AJ87" s="205"/>
      <c r="AK87" s="14">
        <f>(AM87/31)*26</f>
        <v>0</v>
      </c>
      <c r="AL87" s="205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 x14ac:dyDescent="0.25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03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03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51"/>
        <v>27.741935483870968</v>
      </c>
      <c r="AH88" s="44" t="s">
        <v>51</v>
      </c>
      <c r="AI88" s="206"/>
      <c r="AJ88" s="206"/>
      <c r="AK88" s="14">
        <f>(AM88/31)*26</f>
        <v>144.25806451612905</v>
      </c>
      <c r="AL88" s="206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 x14ac:dyDescent="0.25">
      <c r="A89" s="46" t="s">
        <v>23</v>
      </c>
      <c r="B89" s="21">
        <f t="shared" ref="B89:G89" si="52">SUM(B86:B87)</f>
        <v>0</v>
      </c>
      <c r="C89" s="21">
        <f t="shared" si="52"/>
        <v>0</v>
      </c>
      <c r="D89" s="21">
        <f t="shared" si="52"/>
        <v>0</v>
      </c>
      <c r="E89" s="21">
        <f t="shared" si="52"/>
        <v>0</v>
      </c>
      <c r="F89" s="21">
        <f t="shared" si="52"/>
        <v>0</v>
      </c>
      <c r="G89" s="21">
        <f t="shared" si="52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3">SUM(L86:L88)</f>
        <v>91</v>
      </c>
      <c r="M89" s="21">
        <f t="shared" si="53"/>
        <v>102</v>
      </c>
      <c r="N89" s="21">
        <f t="shared" si="53"/>
        <v>99</v>
      </c>
      <c r="O89" s="21">
        <f t="shared" si="53"/>
        <v>88</v>
      </c>
      <c r="P89" s="21">
        <f t="shared" si="53"/>
        <v>141</v>
      </c>
      <c r="Q89" s="21">
        <f t="shared" si="53"/>
        <v>364</v>
      </c>
      <c r="R89" s="21">
        <f t="shared" si="53"/>
        <v>456</v>
      </c>
      <c r="S89" s="21">
        <f t="shared" si="53"/>
        <v>437</v>
      </c>
      <c r="T89" s="21">
        <f t="shared" si="53"/>
        <v>418</v>
      </c>
      <c r="U89" s="21">
        <f t="shared" si="53"/>
        <v>512</v>
      </c>
      <c r="V89" s="21">
        <f t="shared" si="53"/>
        <v>404</v>
      </c>
      <c r="W89" s="21">
        <f t="shared" si="53"/>
        <v>516</v>
      </c>
      <c r="X89" s="21">
        <f t="shared" si="53"/>
        <v>250</v>
      </c>
      <c r="Y89" s="21">
        <f t="shared" si="53"/>
        <v>304</v>
      </c>
      <c r="Z89" s="21">
        <f t="shared" si="53"/>
        <v>264</v>
      </c>
      <c r="AA89" s="21">
        <f t="shared" si="53"/>
        <v>352</v>
      </c>
      <c r="AB89" s="21">
        <f t="shared" si="53"/>
        <v>218</v>
      </c>
      <c r="AC89" s="21">
        <f t="shared" si="53"/>
        <v>220</v>
      </c>
      <c r="AD89" s="21">
        <f t="shared" si="53"/>
        <v>188</v>
      </c>
      <c r="AE89" s="21">
        <f t="shared" si="53"/>
        <v>197</v>
      </c>
      <c r="AF89" s="21"/>
      <c r="AG89" s="21">
        <f t="shared" si="51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4">SUM(AK86:AK88)</f>
        <v>144.25806451612905</v>
      </c>
      <c r="AL89" s="41">
        <f>SUM(AL86:AL88)</f>
        <v>300</v>
      </c>
      <c r="AM89" s="41">
        <f t="shared" si="54"/>
        <v>172</v>
      </c>
      <c r="AN89" s="41">
        <f t="shared" si="54"/>
        <v>353</v>
      </c>
      <c r="AO89" s="41">
        <f t="shared" si="54"/>
        <v>481</v>
      </c>
      <c r="AP89" s="41">
        <f t="shared" si="54"/>
        <v>365</v>
      </c>
      <c r="AQ89" s="41">
        <f t="shared" si="54"/>
        <v>358</v>
      </c>
      <c r="AR89" s="41">
        <f t="shared" si="54"/>
        <v>333</v>
      </c>
      <c r="AS89" s="41">
        <f t="shared" si="54"/>
        <v>333</v>
      </c>
      <c r="AT89" s="41">
        <f t="shared" si="54"/>
        <v>346</v>
      </c>
      <c r="AU89" s="41">
        <f t="shared" si="54"/>
        <v>336</v>
      </c>
      <c r="AV89" s="41">
        <f t="shared" si="54"/>
        <v>318</v>
      </c>
      <c r="AW89" s="41">
        <f t="shared" si="54"/>
        <v>297</v>
      </c>
      <c r="AX89" s="41">
        <f t="shared" si="54"/>
        <v>300</v>
      </c>
      <c r="AY89" s="41">
        <f t="shared" si="54"/>
        <v>307</v>
      </c>
      <c r="AZ89" s="41">
        <f t="shared" si="54"/>
        <v>296</v>
      </c>
      <c r="BA89" s="41">
        <f t="shared" si="54"/>
        <v>321</v>
      </c>
      <c r="BB89" s="41">
        <f t="shared" si="54"/>
        <v>306</v>
      </c>
      <c r="BC89" s="41">
        <f t="shared" si="54"/>
        <v>0</v>
      </c>
      <c r="BD89" s="41">
        <f t="shared" si="54"/>
        <v>0</v>
      </c>
      <c r="BE89" s="41">
        <f t="shared" si="54"/>
        <v>0</v>
      </c>
      <c r="BF89" s="41">
        <f t="shared" si="54"/>
        <v>0</v>
      </c>
      <c r="BG89" s="41">
        <f t="shared" si="54"/>
        <v>0</v>
      </c>
      <c r="BH89" s="41">
        <f t="shared" si="54"/>
        <v>0</v>
      </c>
      <c r="BI89" s="41">
        <f t="shared" si="54"/>
        <v>0</v>
      </c>
      <c r="BJ89" s="41">
        <f t="shared" si="54"/>
        <v>0</v>
      </c>
      <c r="BK89" s="41">
        <f t="shared" si="54"/>
        <v>0</v>
      </c>
      <c r="BL89" s="41">
        <f t="shared" si="54"/>
        <v>0</v>
      </c>
      <c r="BM89" s="41">
        <f t="shared" si="54"/>
        <v>0</v>
      </c>
      <c r="BN89" s="41">
        <f t="shared" si="54"/>
        <v>0</v>
      </c>
      <c r="BO89" s="41">
        <f t="shared" si="54"/>
        <v>0</v>
      </c>
      <c r="BP89" s="41">
        <f t="shared" si="54"/>
        <v>0</v>
      </c>
      <c r="BQ89" s="41">
        <f t="shared" si="54"/>
        <v>0</v>
      </c>
      <c r="BR89" s="41">
        <f t="shared" si="54"/>
        <v>0</v>
      </c>
    </row>
    <row r="90" spans="1:70" hidden="1" x14ac:dyDescent="0.25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51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 x14ac:dyDescent="0.25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5">P10</f>
        <v>#NAME?</v>
      </c>
      <c r="Q91" s="8" t="e">
        <f t="shared" ca="1" si="55"/>
        <v>#NAME?</v>
      </c>
      <c r="R91" s="8" t="e">
        <f t="shared" ca="1" si="55"/>
        <v>#NAME?</v>
      </c>
      <c r="S91" s="8" t="e">
        <f t="shared" ca="1" si="55"/>
        <v>#NAME?</v>
      </c>
      <c r="T91" s="8" t="e">
        <f t="shared" ca="1" si="55"/>
        <v>#NAME?</v>
      </c>
      <c r="U91" s="8" t="e">
        <f t="shared" ca="1" si="55"/>
        <v>#NAME?</v>
      </c>
      <c r="V91" s="8" t="e">
        <f t="shared" ca="1" si="55"/>
        <v>#NAME?</v>
      </c>
      <c r="W91" s="8" t="e">
        <f t="shared" ca="1" si="55"/>
        <v>#NAME?</v>
      </c>
      <c r="X91" s="8" t="e">
        <f t="shared" ca="1" si="55"/>
        <v>#NAME?</v>
      </c>
      <c r="Y91" s="8" t="e">
        <f t="shared" ca="1" si="55"/>
        <v>#NAME?</v>
      </c>
      <c r="Z91" s="8" t="e">
        <f t="shared" ca="1" si="55"/>
        <v>#NAME?</v>
      </c>
      <c r="AA91" s="8" t="e">
        <f t="shared" ca="1" si="55"/>
        <v>#NAME?</v>
      </c>
      <c r="AB91" s="8" t="e">
        <f t="shared" ca="1" si="55"/>
        <v>#NAME?</v>
      </c>
      <c r="AC91" s="8" t="e">
        <f t="shared" ca="1" si="55"/>
        <v>#NAME?</v>
      </c>
      <c r="AD91" s="8" t="e">
        <f t="shared" ca="1" si="55"/>
        <v>#NAME?</v>
      </c>
      <c r="AE91" s="8" t="e">
        <f t="shared" ca="1" si="55"/>
        <v>#NAME?</v>
      </c>
      <c r="AF91" s="8" t="str">
        <f>$AF$20</f>
        <v>Meta Parcial</v>
      </c>
      <c r="AG91" s="8" t="e">
        <f t="shared" ca="1" si="51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6">AM10</f>
        <v>#NAME?</v>
      </c>
      <c r="AN91" s="8" t="e">
        <f t="shared" ca="1" si="56"/>
        <v>#NAME?</v>
      </c>
      <c r="AO91" s="8" t="e">
        <f t="shared" ca="1" si="56"/>
        <v>#NAME?</v>
      </c>
      <c r="AP91" s="8" t="e">
        <f t="shared" ca="1" si="56"/>
        <v>#NAME?</v>
      </c>
      <c r="AQ91" s="8" t="e">
        <f t="shared" ca="1" si="56"/>
        <v>#NAME?</v>
      </c>
      <c r="AR91" s="8" t="e">
        <f t="shared" ca="1" si="56"/>
        <v>#NAME?</v>
      </c>
      <c r="AS91" s="8" t="e">
        <f t="shared" ca="1" si="56"/>
        <v>#NAME?</v>
      </c>
      <c r="AT91" s="8" t="e">
        <f t="shared" ca="1" si="56"/>
        <v>#NAME?</v>
      </c>
      <c r="AU91" s="8" t="e">
        <f t="shared" ca="1" si="56"/>
        <v>#NAME?</v>
      </c>
      <c r="AV91" s="8" t="e">
        <f t="shared" ca="1" si="56"/>
        <v>#NAME?</v>
      </c>
      <c r="AW91" s="8" t="e">
        <f t="shared" ca="1" si="56"/>
        <v>#NAME?</v>
      </c>
      <c r="AX91" s="8" t="e">
        <f t="shared" ca="1" si="56"/>
        <v>#NAME?</v>
      </c>
      <c r="AY91" s="8" t="e">
        <f t="shared" ca="1" si="56"/>
        <v>#NAME?</v>
      </c>
      <c r="AZ91" s="8" t="e">
        <f t="shared" ca="1" si="56"/>
        <v>#NAME?</v>
      </c>
      <c r="BA91" s="8" t="e">
        <f t="shared" ca="1" si="56"/>
        <v>#NAME?</v>
      </c>
      <c r="BB91" s="8" t="e">
        <f t="shared" ca="1" si="56"/>
        <v>#NAME?</v>
      </c>
      <c r="BC91" s="8" t="e">
        <f t="shared" ca="1" si="56"/>
        <v>#NAME?</v>
      </c>
      <c r="BD91" s="8" t="e">
        <f t="shared" ca="1" si="56"/>
        <v>#NAME?</v>
      </c>
      <c r="BE91" s="8" t="e">
        <f t="shared" ca="1" si="56"/>
        <v>#NAME?</v>
      </c>
      <c r="BF91" s="8" t="e">
        <f t="shared" ca="1" si="56"/>
        <v>#NAME?</v>
      </c>
      <c r="BG91" s="8" t="e">
        <f t="shared" ca="1" si="56"/>
        <v>#NAME?</v>
      </c>
      <c r="BH91" s="8" t="e">
        <f t="shared" ca="1" si="56"/>
        <v>#NAME?</v>
      </c>
      <c r="BI91" s="8" t="e">
        <f t="shared" ca="1" si="56"/>
        <v>#NAME?</v>
      </c>
      <c r="BJ91" s="8" t="e">
        <f t="shared" ca="1" si="56"/>
        <v>#NAME?</v>
      </c>
      <c r="BK91" s="8" t="e">
        <f t="shared" ca="1" si="56"/>
        <v>#NAME?</v>
      </c>
      <c r="BL91" s="8" t="e">
        <f t="shared" ca="1" si="56"/>
        <v>#NAME?</v>
      </c>
      <c r="BM91" s="8" t="e">
        <f t="shared" ca="1" si="56"/>
        <v>#NAME?</v>
      </c>
      <c r="BN91" s="8" t="e">
        <f t="shared" ca="1" si="56"/>
        <v>#NAME?</v>
      </c>
      <c r="BO91" s="8" t="e">
        <f t="shared" ca="1" si="56"/>
        <v>#NAME?</v>
      </c>
      <c r="BP91" s="8" t="e">
        <f t="shared" ca="1" si="56"/>
        <v>#NAME?</v>
      </c>
      <c r="BQ91" s="8" t="e">
        <f t="shared" ca="1" si="56"/>
        <v>#NAME?</v>
      </c>
      <c r="BR91" s="8" t="e">
        <f t="shared" ca="1" si="56"/>
        <v>#NAME?</v>
      </c>
    </row>
    <row r="92" spans="1:70" s="19" customFormat="1" hidden="1" x14ac:dyDescent="0.25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51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 x14ac:dyDescent="0.25">
      <c r="A93" s="44" t="s">
        <v>74</v>
      </c>
      <c r="B93" s="14">
        <f t="shared" ref="B93:G93" si="57">B35</f>
        <v>6</v>
      </c>
      <c r="C93" s="14">
        <f t="shared" si="57"/>
        <v>33</v>
      </c>
      <c r="D93" s="14">
        <f t="shared" si="57"/>
        <v>50</v>
      </c>
      <c r="E93" s="14">
        <f t="shared" si="57"/>
        <v>68</v>
      </c>
      <c r="F93" s="14">
        <f t="shared" si="57"/>
        <v>90</v>
      </c>
      <c r="G93" s="14">
        <f t="shared" si="57"/>
        <v>105</v>
      </c>
      <c r="H93" s="14">
        <f>H28</f>
        <v>150</v>
      </c>
      <c r="I93" s="14">
        <f t="shared" ref="I93:N93" si="58">I35</f>
        <v>105</v>
      </c>
      <c r="J93" s="14">
        <f t="shared" si="58"/>
        <v>137</v>
      </c>
      <c r="K93" s="14">
        <f t="shared" si="58"/>
        <v>103</v>
      </c>
      <c r="L93" s="14">
        <f t="shared" si="58"/>
        <v>93</v>
      </c>
      <c r="M93" s="14">
        <f t="shared" si="58"/>
        <v>101</v>
      </c>
      <c r="N93" s="14">
        <f t="shared" si="58"/>
        <v>91</v>
      </c>
      <c r="O93" s="14">
        <f>O28</f>
        <v>150</v>
      </c>
      <c r="P93" s="14">
        <f t="shared" ref="P93:Z93" si="59">P35</f>
        <v>119</v>
      </c>
      <c r="Q93" s="14">
        <f t="shared" si="59"/>
        <v>125</v>
      </c>
      <c r="R93" s="14">
        <f t="shared" si="59"/>
        <v>143</v>
      </c>
      <c r="S93" s="14">
        <f t="shared" si="59"/>
        <v>124</v>
      </c>
      <c r="T93" s="14">
        <f t="shared" si="59"/>
        <v>88</v>
      </c>
      <c r="U93" s="14">
        <f t="shared" si="59"/>
        <v>75</v>
      </c>
      <c r="V93" s="14">
        <f t="shared" si="59"/>
        <v>142</v>
      </c>
      <c r="W93" s="14">
        <f t="shared" si="59"/>
        <v>155</v>
      </c>
      <c r="X93" s="14">
        <f t="shared" si="59"/>
        <v>148</v>
      </c>
      <c r="Y93" s="14">
        <f t="shared" si="59"/>
        <v>144</v>
      </c>
      <c r="Z93" s="14">
        <f t="shared" si="59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51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 x14ac:dyDescent="0.25">
      <c r="A94" s="44" t="s">
        <v>75</v>
      </c>
      <c r="B94" s="14">
        <f>B89</f>
        <v>0</v>
      </c>
      <c r="C94" s="14">
        <f t="shared" ref="C94:N94" si="60">C89</f>
        <v>0</v>
      </c>
      <c r="D94" s="14">
        <f t="shared" si="60"/>
        <v>0</v>
      </c>
      <c r="E94" s="14">
        <f t="shared" si="60"/>
        <v>0</v>
      </c>
      <c r="F94" s="14">
        <f t="shared" si="60"/>
        <v>0</v>
      </c>
      <c r="G94" s="14">
        <f t="shared" si="60"/>
        <v>0</v>
      </c>
      <c r="H94" s="14">
        <f>H86</f>
        <v>88</v>
      </c>
      <c r="I94" s="14">
        <f t="shared" si="60"/>
        <v>13</v>
      </c>
      <c r="J94" s="14">
        <f t="shared" si="60"/>
        <v>90</v>
      </c>
      <c r="K94" s="14">
        <f t="shared" si="60"/>
        <v>171</v>
      </c>
      <c r="L94" s="14">
        <f t="shared" si="60"/>
        <v>91</v>
      </c>
      <c r="M94" s="14">
        <f t="shared" si="60"/>
        <v>102</v>
      </c>
      <c r="N94" s="14">
        <f t="shared" si="60"/>
        <v>99</v>
      </c>
      <c r="O94" s="14">
        <f>O86</f>
        <v>88</v>
      </c>
      <c r="P94" s="14">
        <f t="shared" ref="P94:Z94" si="61">P89</f>
        <v>141</v>
      </c>
      <c r="Q94" s="14">
        <f t="shared" si="61"/>
        <v>364</v>
      </c>
      <c r="R94" s="14">
        <f t="shared" si="61"/>
        <v>456</v>
      </c>
      <c r="S94" s="14">
        <f t="shared" si="61"/>
        <v>437</v>
      </c>
      <c r="T94" s="14">
        <f t="shared" si="61"/>
        <v>418</v>
      </c>
      <c r="U94" s="14">
        <f t="shared" si="61"/>
        <v>512</v>
      </c>
      <c r="V94" s="14">
        <f t="shared" si="61"/>
        <v>404</v>
      </c>
      <c r="W94" s="14">
        <f t="shared" si="61"/>
        <v>516</v>
      </c>
      <c r="X94" s="14">
        <f>X89</f>
        <v>250</v>
      </c>
      <c r="Y94" s="14">
        <f t="shared" si="61"/>
        <v>304</v>
      </c>
      <c r="Z94" s="14">
        <f t="shared" si="61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51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 x14ac:dyDescent="0.25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51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 x14ac:dyDescent="0.25">
      <c r="A96" s="46" t="s">
        <v>23</v>
      </c>
      <c r="B96" s="21">
        <f t="shared" ref="B96:N96" si="62">SUM(B92:B95)</f>
        <v>191</v>
      </c>
      <c r="C96" s="21">
        <f t="shared" si="62"/>
        <v>253</v>
      </c>
      <c r="D96" s="21">
        <f t="shared" si="62"/>
        <v>237</v>
      </c>
      <c r="E96" s="21">
        <f t="shared" si="62"/>
        <v>264</v>
      </c>
      <c r="F96" s="21">
        <f t="shared" si="62"/>
        <v>288</v>
      </c>
      <c r="G96" s="21">
        <f t="shared" si="62"/>
        <v>306</v>
      </c>
      <c r="H96" s="41">
        <f>SUM(H92:H95)</f>
        <v>238</v>
      </c>
      <c r="I96" s="21">
        <f t="shared" si="62"/>
        <v>333</v>
      </c>
      <c r="J96" s="21">
        <f t="shared" si="62"/>
        <v>450</v>
      </c>
      <c r="K96" s="21">
        <f t="shared" si="62"/>
        <v>468</v>
      </c>
      <c r="L96" s="21">
        <f t="shared" si="62"/>
        <v>363</v>
      </c>
      <c r="M96" s="21">
        <f t="shared" si="62"/>
        <v>394</v>
      </c>
      <c r="N96" s="21">
        <f t="shared" si="62"/>
        <v>358</v>
      </c>
      <c r="O96" s="41">
        <f>SUM(O92:O95)</f>
        <v>238</v>
      </c>
      <c r="P96" s="21">
        <f t="shared" ref="P96:BR96" si="63">SUM(P92:P95)</f>
        <v>421</v>
      </c>
      <c r="Q96" s="21">
        <f t="shared" si="63"/>
        <v>683</v>
      </c>
      <c r="R96" s="21">
        <f t="shared" si="63"/>
        <v>801</v>
      </c>
      <c r="S96" s="21">
        <f t="shared" si="63"/>
        <v>761</v>
      </c>
      <c r="T96" s="21">
        <f t="shared" si="63"/>
        <v>726</v>
      </c>
      <c r="U96" s="21">
        <f t="shared" si="63"/>
        <v>848</v>
      </c>
      <c r="V96" s="21">
        <f t="shared" si="63"/>
        <v>765</v>
      </c>
      <c r="W96" s="21">
        <f t="shared" si="63"/>
        <v>906</v>
      </c>
      <c r="X96" s="21">
        <f>SUM(X92:X95)</f>
        <v>637</v>
      </c>
      <c r="Y96" s="21">
        <f t="shared" si="63"/>
        <v>645</v>
      </c>
      <c r="Z96" s="21">
        <f t="shared" si="63"/>
        <v>560</v>
      </c>
      <c r="AA96" s="21">
        <f t="shared" si="63"/>
        <v>707</v>
      </c>
      <c r="AB96" s="21">
        <f t="shared" si="63"/>
        <v>545</v>
      </c>
      <c r="AC96" s="21">
        <f t="shared" si="63"/>
        <v>527</v>
      </c>
      <c r="AD96" s="21">
        <f t="shared" si="63"/>
        <v>542</v>
      </c>
      <c r="AE96" s="21">
        <f t="shared" si="63"/>
        <v>511</v>
      </c>
      <c r="AF96" s="21">
        <f t="shared" si="63"/>
        <v>38.387096774193552</v>
      </c>
      <c r="AG96" s="21">
        <f t="shared" si="51"/>
        <v>0</v>
      </c>
      <c r="AH96" s="46" t="s">
        <v>23</v>
      </c>
      <c r="AI96" s="41"/>
      <c r="AJ96" s="41"/>
      <c r="AK96" s="41"/>
      <c r="AL96" s="41"/>
      <c r="AM96" s="21">
        <f t="shared" si="63"/>
        <v>0</v>
      </c>
      <c r="AN96" s="21">
        <f t="shared" si="63"/>
        <v>0</v>
      </c>
      <c r="AO96" s="21">
        <f t="shared" si="63"/>
        <v>0</v>
      </c>
      <c r="AP96" s="21">
        <f t="shared" si="63"/>
        <v>0</v>
      </c>
      <c r="AQ96" s="21">
        <f t="shared" si="63"/>
        <v>0</v>
      </c>
      <c r="AR96" s="21">
        <f t="shared" si="63"/>
        <v>0</v>
      </c>
      <c r="AS96" s="21">
        <f t="shared" si="63"/>
        <v>0</v>
      </c>
      <c r="AT96" s="21">
        <f t="shared" si="63"/>
        <v>0</v>
      </c>
      <c r="AU96" s="21">
        <f t="shared" si="63"/>
        <v>0</v>
      </c>
      <c r="AV96" s="21">
        <f t="shared" si="63"/>
        <v>0</v>
      </c>
      <c r="AW96" s="21">
        <f t="shared" si="63"/>
        <v>0</v>
      </c>
      <c r="AX96" s="21">
        <f t="shared" si="63"/>
        <v>0</v>
      </c>
      <c r="AY96" s="21">
        <f t="shared" si="63"/>
        <v>0</v>
      </c>
      <c r="AZ96" s="21">
        <f t="shared" si="63"/>
        <v>0</v>
      </c>
      <c r="BA96" s="21">
        <f t="shared" si="63"/>
        <v>0</v>
      </c>
      <c r="BB96" s="21">
        <f t="shared" si="63"/>
        <v>0</v>
      </c>
      <c r="BC96" s="21">
        <f t="shared" si="63"/>
        <v>0</v>
      </c>
      <c r="BD96" s="21">
        <f t="shared" si="63"/>
        <v>0</v>
      </c>
      <c r="BE96" s="21">
        <f t="shared" si="63"/>
        <v>0</v>
      </c>
      <c r="BF96" s="21">
        <f t="shared" si="63"/>
        <v>0</v>
      </c>
      <c r="BG96" s="21">
        <f t="shared" si="63"/>
        <v>0</v>
      </c>
      <c r="BH96" s="21">
        <f t="shared" si="63"/>
        <v>0</v>
      </c>
      <c r="BI96" s="21">
        <f t="shared" si="63"/>
        <v>0</v>
      </c>
      <c r="BJ96" s="21">
        <f t="shared" si="63"/>
        <v>0</v>
      </c>
      <c r="BK96" s="21">
        <f t="shared" si="63"/>
        <v>0</v>
      </c>
      <c r="BL96" s="21">
        <f t="shared" si="63"/>
        <v>0</v>
      </c>
      <c r="BM96" s="21">
        <f t="shared" si="63"/>
        <v>0</v>
      </c>
      <c r="BN96" s="21">
        <f t="shared" si="63"/>
        <v>0</v>
      </c>
      <c r="BO96" s="21">
        <f t="shared" si="63"/>
        <v>0</v>
      </c>
      <c r="BP96" s="21">
        <f t="shared" si="63"/>
        <v>0</v>
      </c>
      <c r="BQ96" s="21">
        <f t="shared" si="63"/>
        <v>0</v>
      </c>
      <c r="BR96" s="21">
        <f t="shared" si="63"/>
        <v>0</v>
      </c>
    </row>
    <row r="97" spans="1:70" x14ac:dyDescent="0.25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51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 x14ac:dyDescent="0.2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 t="e">
        <f t="shared" ca="1" si="51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4">AK$20</f>
        <v>06 a 31 - Mai - 24</v>
      </c>
      <c r="AL98" s="34" t="str">
        <f t="shared" si="64"/>
        <v>Meta</v>
      </c>
      <c r="AM98" s="8" t="e">
        <f t="shared" ca="1" si="64"/>
        <v>#NAME?</v>
      </c>
      <c r="AN98" s="8" t="e">
        <f t="shared" ca="1" si="64"/>
        <v>#NAME?</v>
      </c>
      <c r="AO98" s="8" t="e">
        <f t="shared" ca="1" si="64"/>
        <v>#NAME?</v>
      </c>
      <c r="AP98" s="8" t="e">
        <f t="shared" ca="1" si="64"/>
        <v>#NAME?</v>
      </c>
      <c r="AQ98" s="8" t="e">
        <f t="shared" ca="1" si="64"/>
        <v>#NAME?</v>
      </c>
      <c r="AR98" s="8" t="e">
        <f t="shared" ca="1" si="64"/>
        <v>#NAME?</v>
      </c>
      <c r="AS98" s="8" t="e">
        <f t="shared" ca="1" si="64"/>
        <v>#NAME?</v>
      </c>
      <c r="AT98" s="8" t="e">
        <f t="shared" ca="1" si="64"/>
        <v>#NAME?</v>
      </c>
      <c r="AU98" s="8" t="e">
        <f t="shared" ca="1" si="64"/>
        <v>#NAME?</v>
      </c>
      <c r="AV98" s="8" t="e">
        <f t="shared" ca="1" si="64"/>
        <v>#NAME?</v>
      </c>
      <c r="AW98" s="8" t="e">
        <f t="shared" ca="1" si="64"/>
        <v>#NAME?</v>
      </c>
      <c r="AX98" s="8" t="e">
        <f t="shared" ca="1" si="64"/>
        <v>#NAME?</v>
      </c>
      <c r="AY98" s="8" t="e">
        <f t="shared" ca="1" si="64"/>
        <v>#NAME?</v>
      </c>
      <c r="AZ98" s="8" t="e">
        <f t="shared" ca="1" si="64"/>
        <v>#NAME?</v>
      </c>
      <c r="BA98" s="8" t="e">
        <f t="shared" ca="1" si="64"/>
        <v>#NAME?</v>
      </c>
      <c r="BB98" s="8" t="e">
        <f t="shared" ca="1" si="64"/>
        <v>#NAME?</v>
      </c>
      <c r="BC98" s="8" t="e">
        <f t="shared" ca="1" si="64"/>
        <v>#NAME?</v>
      </c>
      <c r="BD98" s="8" t="e">
        <f t="shared" ca="1" si="64"/>
        <v>#NAME?</v>
      </c>
      <c r="BE98" s="8" t="e">
        <f t="shared" ca="1" si="64"/>
        <v>#NAME?</v>
      </c>
      <c r="BF98" s="8" t="e">
        <f t="shared" ca="1" si="64"/>
        <v>#NAME?</v>
      </c>
      <c r="BG98" s="8" t="e">
        <f t="shared" ca="1" si="64"/>
        <v>#NAME?</v>
      </c>
      <c r="BH98" s="8" t="e">
        <f t="shared" ca="1" si="64"/>
        <v>#NAME?</v>
      </c>
      <c r="BI98" s="8" t="e">
        <f t="shared" ca="1" si="64"/>
        <v>#NAME?</v>
      </c>
      <c r="BJ98" s="8" t="e">
        <f t="shared" ca="1" si="64"/>
        <v>#NAME?</v>
      </c>
      <c r="BK98" s="8" t="e">
        <f t="shared" ca="1" si="64"/>
        <v>#NAME?</v>
      </c>
      <c r="BL98" s="8" t="e">
        <f t="shared" ca="1" si="64"/>
        <v>#NAME?</v>
      </c>
      <c r="BM98" s="8" t="e">
        <f t="shared" ca="1" si="64"/>
        <v>#NAME?</v>
      </c>
      <c r="BN98" s="8" t="e">
        <f t="shared" ca="1" si="64"/>
        <v>#NAME?</v>
      </c>
      <c r="BO98" s="8" t="e">
        <f t="shared" ca="1" si="64"/>
        <v>#NAME?</v>
      </c>
      <c r="BP98" s="8" t="e">
        <f t="shared" ca="1" si="64"/>
        <v>#NAME?</v>
      </c>
      <c r="BQ98" s="8" t="e">
        <f t="shared" ca="1" si="64"/>
        <v>#NAME?</v>
      </c>
      <c r="BR98" s="8" t="e">
        <f t="shared" ca="1" si="64"/>
        <v>#NAME?</v>
      </c>
    </row>
    <row r="99" spans="1:70" s="19" customFormat="1" x14ac:dyDescent="0.25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4">
        <f t="shared" si="51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 x14ac:dyDescent="0.25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51"/>
        <v>0</v>
      </c>
      <c r="AH100" s="89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 x14ac:dyDescent="0.25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>
        <f t="shared" si="51"/>
        <v>18.709677419354836</v>
      </c>
      <c r="AH101" s="94" t="s">
        <v>23</v>
      </c>
      <c r="AI101" s="41">
        <f>SUM(AI99:AI100)</f>
        <v>110</v>
      </c>
      <c r="AJ101" s="41">
        <f t="shared" ref="AJ101:BR101" si="65">SUM(AJ99:AJ100)</f>
        <v>92</v>
      </c>
      <c r="AK101" s="41">
        <f t="shared" si="65"/>
        <v>97.290322580645153</v>
      </c>
      <c r="AL101" s="41">
        <f t="shared" si="65"/>
        <v>110</v>
      </c>
      <c r="AM101" s="41">
        <f t="shared" si="65"/>
        <v>116</v>
      </c>
      <c r="AN101" s="41">
        <f t="shared" si="65"/>
        <v>117</v>
      </c>
      <c r="AO101" s="41">
        <f t="shared" si="65"/>
        <v>115</v>
      </c>
      <c r="AP101" s="41">
        <f t="shared" si="65"/>
        <v>121</v>
      </c>
      <c r="AQ101" s="41">
        <f t="shared" si="65"/>
        <v>124</v>
      </c>
      <c r="AR101" s="41">
        <f t="shared" si="65"/>
        <v>119</v>
      </c>
      <c r="AS101" s="41">
        <f t="shared" si="65"/>
        <v>121</v>
      </c>
      <c r="AT101" s="41">
        <f t="shared" si="65"/>
        <v>111</v>
      </c>
      <c r="AU101" s="41">
        <f t="shared" si="65"/>
        <v>115</v>
      </c>
      <c r="AV101" s="41">
        <f t="shared" si="65"/>
        <v>118</v>
      </c>
      <c r="AW101" s="41">
        <f t="shared" si="65"/>
        <v>112</v>
      </c>
      <c r="AX101" s="41">
        <f t="shared" si="65"/>
        <v>113</v>
      </c>
      <c r="AY101" s="41">
        <f t="shared" si="65"/>
        <v>110</v>
      </c>
      <c r="AZ101" s="41">
        <f t="shared" si="65"/>
        <v>114</v>
      </c>
      <c r="BA101" s="41">
        <f t="shared" si="65"/>
        <v>116</v>
      </c>
      <c r="BB101" s="41">
        <f t="shared" si="65"/>
        <v>114</v>
      </c>
      <c r="BC101" s="41">
        <f t="shared" si="65"/>
        <v>0</v>
      </c>
      <c r="BD101" s="41">
        <f t="shared" si="65"/>
        <v>0</v>
      </c>
      <c r="BE101" s="41">
        <f t="shared" si="65"/>
        <v>0</v>
      </c>
      <c r="BF101" s="41">
        <f t="shared" si="65"/>
        <v>0</v>
      </c>
      <c r="BG101" s="41">
        <f t="shared" si="65"/>
        <v>0</v>
      </c>
      <c r="BH101" s="41">
        <f t="shared" si="65"/>
        <v>0</v>
      </c>
      <c r="BI101" s="41">
        <f t="shared" si="65"/>
        <v>0</v>
      </c>
      <c r="BJ101" s="41">
        <f t="shared" si="65"/>
        <v>0</v>
      </c>
      <c r="BK101" s="41">
        <f t="shared" si="65"/>
        <v>0</v>
      </c>
      <c r="BL101" s="41">
        <f t="shared" si="65"/>
        <v>0</v>
      </c>
      <c r="BM101" s="41">
        <f t="shared" si="65"/>
        <v>0</v>
      </c>
      <c r="BN101" s="41">
        <f t="shared" si="65"/>
        <v>0</v>
      </c>
      <c r="BO101" s="41">
        <f t="shared" si="65"/>
        <v>0</v>
      </c>
      <c r="BP101" s="41">
        <f t="shared" si="65"/>
        <v>0</v>
      </c>
      <c r="BQ101" s="41">
        <f t="shared" si="65"/>
        <v>0</v>
      </c>
      <c r="BR101" s="41">
        <f t="shared" si="65"/>
        <v>0</v>
      </c>
    </row>
    <row r="102" spans="1:70" x14ac:dyDescent="0.25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51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 x14ac:dyDescent="0.25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6">P10</f>
        <v>#NAME?</v>
      </c>
      <c r="Q103" s="8" t="e">
        <f t="shared" ca="1" si="66"/>
        <v>#NAME?</v>
      </c>
      <c r="R103" s="8" t="e">
        <f t="shared" ca="1" si="66"/>
        <v>#NAME?</v>
      </c>
      <c r="S103" s="8" t="e">
        <f t="shared" ca="1" si="66"/>
        <v>#NAME?</v>
      </c>
      <c r="T103" s="8" t="e">
        <f t="shared" ca="1" si="66"/>
        <v>#NAME?</v>
      </c>
      <c r="U103" s="8" t="e">
        <f t="shared" ca="1" si="66"/>
        <v>#NAME?</v>
      </c>
      <c r="V103" s="8" t="e">
        <f t="shared" ca="1" si="66"/>
        <v>#NAME?</v>
      </c>
      <c r="W103" s="8" t="e">
        <f t="shared" ca="1" si="66"/>
        <v>#NAME?</v>
      </c>
      <c r="X103" s="8" t="e">
        <f t="shared" ca="1" si="66"/>
        <v>#NAME?</v>
      </c>
      <c r="Y103" s="8" t="e">
        <f t="shared" ca="1" si="66"/>
        <v>#NAME?</v>
      </c>
      <c r="Z103" s="8" t="e">
        <f t="shared" ca="1" si="66"/>
        <v>#NAME?</v>
      </c>
      <c r="AA103" s="8" t="e">
        <f t="shared" ca="1" si="66"/>
        <v>#NAME?</v>
      </c>
      <c r="AB103" s="8" t="e">
        <f t="shared" ca="1" si="66"/>
        <v>#NAME?</v>
      </c>
      <c r="AC103" s="8" t="e">
        <f t="shared" ca="1" si="66"/>
        <v>#NAME?</v>
      </c>
      <c r="AD103" s="8" t="e">
        <f t="shared" ca="1" si="66"/>
        <v>#NAME?</v>
      </c>
      <c r="AE103" s="8" t="e">
        <f t="shared" ca="1" si="66"/>
        <v>#NAME?</v>
      </c>
      <c r="AF103" s="8"/>
      <c r="AG103" s="8" t="e">
        <f t="shared" ca="1" si="51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7">AM10</f>
        <v>#NAME?</v>
      </c>
      <c r="AN103" s="8" t="e">
        <f t="shared" ca="1" si="67"/>
        <v>#NAME?</v>
      </c>
      <c r="AO103" s="8" t="e">
        <f t="shared" ca="1" si="67"/>
        <v>#NAME?</v>
      </c>
      <c r="AP103" s="8" t="e">
        <f t="shared" ca="1" si="67"/>
        <v>#NAME?</v>
      </c>
      <c r="AQ103" s="8" t="e">
        <f t="shared" ca="1" si="67"/>
        <v>#NAME?</v>
      </c>
      <c r="AR103" s="8" t="e">
        <f t="shared" ca="1" si="67"/>
        <v>#NAME?</v>
      </c>
      <c r="AS103" s="8" t="e">
        <f t="shared" ca="1" si="67"/>
        <v>#NAME?</v>
      </c>
      <c r="AT103" s="8" t="e">
        <f t="shared" ca="1" si="67"/>
        <v>#NAME?</v>
      </c>
      <c r="AU103" s="8" t="e">
        <f t="shared" ca="1" si="67"/>
        <v>#NAME?</v>
      </c>
      <c r="AV103" s="8" t="e">
        <f t="shared" ca="1" si="67"/>
        <v>#NAME?</v>
      </c>
      <c r="AW103" s="8" t="e">
        <f t="shared" ca="1" si="67"/>
        <v>#NAME?</v>
      </c>
      <c r="AX103" s="8" t="e">
        <f t="shared" ca="1" si="67"/>
        <v>#NAME?</v>
      </c>
      <c r="AY103" s="8" t="e">
        <f t="shared" ca="1" si="67"/>
        <v>#NAME?</v>
      </c>
      <c r="AZ103" s="8" t="e">
        <f t="shared" ca="1" si="67"/>
        <v>#NAME?</v>
      </c>
      <c r="BA103" s="8" t="e">
        <f t="shared" ca="1" si="67"/>
        <v>#NAME?</v>
      </c>
      <c r="BB103" s="8" t="e">
        <f t="shared" ca="1" si="67"/>
        <v>#NAME?</v>
      </c>
      <c r="BC103" s="8" t="e">
        <f t="shared" ca="1" si="67"/>
        <v>#NAME?</v>
      </c>
      <c r="BD103" s="8" t="e">
        <f t="shared" ca="1" si="67"/>
        <v>#NAME?</v>
      </c>
      <c r="BE103" s="8" t="e">
        <f t="shared" ca="1" si="67"/>
        <v>#NAME?</v>
      </c>
      <c r="BF103" s="8" t="e">
        <f t="shared" ca="1" si="67"/>
        <v>#NAME?</v>
      </c>
      <c r="BG103" s="8" t="e">
        <f t="shared" ca="1" si="67"/>
        <v>#NAME?</v>
      </c>
      <c r="BH103" s="8" t="e">
        <f t="shared" ca="1" si="67"/>
        <v>#NAME?</v>
      </c>
      <c r="BI103" s="8" t="e">
        <f t="shared" ca="1" si="67"/>
        <v>#NAME?</v>
      </c>
      <c r="BJ103" s="8" t="e">
        <f t="shared" ca="1" si="67"/>
        <v>#NAME?</v>
      </c>
      <c r="BK103" s="8" t="e">
        <f t="shared" ca="1" si="67"/>
        <v>#NAME?</v>
      </c>
      <c r="BL103" s="8" t="e">
        <f t="shared" ca="1" si="67"/>
        <v>#NAME?</v>
      </c>
      <c r="BM103" s="8" t="e">
        <f t="shared" ca="1" si="67"/>
        <v>#NAME?</v>
      </c>
      <c r="BN103" s="8" t="e">
        <f t="shared" ca="1" si="67"/>
        <v>#NAME?</v>
      </c>
      <c r="BO103" s="8" t="e">
        <f t="shared" ca="1" si="67"/>
        <v>#NAME?</v>
      </c>
      <c r="BP103" s="8" t="e">
        <f t="shared" ca="1" si="67"/>
        <v>#NAME?</v>
      </c>
      <c r="BQ103" s="8" t="e">
        <f t="shared" ca="1" si="67"/>
        <v>#NAME?</v>
      </c>
      <c r="BR103" s="8" t="e">
        <f t="shared" ca="1" si="67"/>
        <v>#NAME?</v>
      </c>
    </row>
    <row r="104" spans="1:70" s="19" customFormat="1" hidden="1" x14ac:dyDescent="0.25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51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 x14ac:dyDescent="0.25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51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51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51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51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51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 x14ac:dyDescent="0.25">
      <c r="A110" s="20" t="s">
        <v>23</v>
      </c>
      <c r="B110" s="42">
        <f>SUM(B104:B109)</f>
        <v>20219</v>
      </c>
      <c r="C110" s="42">
        <f t="shared" ref="C110:N110" si="68">SUM(C104:C109)</f>
        <v>19820</v>
      </c>
      <c r="D110" s="42">
        <f t="shared" si="68"/>
        <v>24297</v>
      </c>
      <c r="E110" s="42">
        <f t="shared" si="68"/>
        <v>24744</v>
      </c>
      <c r="F110" s="42">
        <f t="shared" si="68"/>
        <v>25887</v>
      </c>
      <c r="G110" s="42">
        <f t="shared" si="68"/>
        <v>24374</v>
      </c>
      <c r="H110" s="99"/>
      <c r="I110" s="42">
        <f t="shared" si="68"/>
        <v>20456</v>
      </c>
      <c r="J110" s="42">
        <f t="shared" si="68"/>
        <v>20365</v>
      </c>
      <c r="K110" s="42">
        <f t="shared" si="68"/>
        <v>15128</v>
      </c>
      <c r="L110" s="42">
        <f t="shared" si="68"/>
        <v>18044</v>
      </c>
      <c r="M110" s="42">
        <f t="shared" si="68"/>
        <v>17183</v>
      </c>
      <c r="N110" s="42">
        <f t="shared" si="68"/>
        <v>17581</v>
      </c>
      <c r="O110" s="99"/>
      <c r="P110" s="99">
        <f t="shared" ref="P110:BR110" si="69">SUM(P104:P109)</f>
        <v>29140</v>
      </c>
      <c r="Q110" s="42">
        <f t="shared" si="69"/>
        <v>17502</v>
      </c>
      <c r="R110" s="42">
        <f t="shared" si="69"/>
        <v>20215</v>
      </c>
      <c r="S110" s="42">
        <f t="shared" si="69"/>
        <v>23618</v>
      </c>
      <c r="T110" s="42">
        <f t="shared" si="69"/>
        <v>22342</v>
      </c>
      <c r="U110" s="42">
        <f t="shared" si="69"/>
        <v>20034</v>
      </c>
      <c r="V110" s="42">
        <f t="shared" si="69"/>
        <v>20001</v>
      </c>
      <c r="W110" s="42">
        <f t="shared" si="69"/>
        <v>19826</v>
      </c>
      <c r="X110" s="42">
        <v>19441</v>
      </c>
      <c r="Y110" s="42">
        <f t="shared" si="69"/>
        <v>19840</v>
      </c>
      <c r="Z110" s="42">
        <f t="shared" si="69"/>
        <v>17846</v>
      </c>
      <c r="AA110" s="42">
        <f t="shared" si="69"/>
        <v>18238</v>
      </c>
      <c r="AB110" s="42">
        <f t="shared" si="69"/>
        <v>19105</v>
      </c>
      <c r="AC110" s="42">
        <f t="shared" si="69"/>
        <v>18944</v>
      </c>
      <c r="AD110" s="42">
        <f t="shared" si="69"/>
        <v>23408</v>
      </c>
      <c r="AE110" s="42">
        <f t="shared" si="69"/>
        <v>23024</v>
      </c>
      <c r="AF110" s="25"/>
      <c r="AG110" s="25">
        <f t="shared" si="51"/>
        <v>0</v>
      </c>
      <c r="AH110" s="20" t="s">
        <v>23</v>
      </c>
      <c r="AI110" s="25"/>
      <c r="AJ110" s="25"/>
      <c r="AK110" s="25"/>
      <c r="AL110" s="25"/>
      <c r="AM110" s="42">
        <f t="shared" si="69"/>
        <v>0</v>
      </c>
      <c r="AN110" s="42">
        <f t="shared" si="69"/>
        <v>0</v>
      </c>
      <c r="AO110" s="42">
        <f t="shared" si="69"/>
        <v>0</v>
      </c>
      <c r="AP110" s="42">
        <f t="shared" si="69"/>
        <v>0</v>
      </c>
      <c r="AQ110" s="42">
        <f t="shared" si="69"/>
        <v>0</v>
      </c>
      <c r="AR110" s="42">
        <f t="shared" si="69"/>
        <v>0</v>
      </c>
      <c r="AS110" s="42">
        <f t="shared" si="69"/>
        <v>0</v>
      </c>
      <c r="AT110" s="42">
        <f t="shared" si="69"/>
        <v>0</v>
      </c>
      <c r="AU110" s="42">
        <f t="shared" si="69"/>
        <v>0</v>
      </c>
      <c r="AV110" s="42">
        <f t="shared" si="69"/>
        <v>0</v>
      </c>
      <c r="AW110" s="42">
        <f t="shared" si="69"/>
        <v>0</v>
      </c>
      <c r="AX110" s="42">
        <f t="shared" si="69"/>
        <v>0</v>
      </c>
      <c r="AY110" s="42">
        <f t="shared" si="69"/>
        <v>0</v>
      </c>
      <c r="AZ110" s="42">
        <f t="shared" si="69"/>
        <v>0</v>
      </c>
      <c r="BA110" s="42">
        <f t="shared" si="69"/>
        <v>0</v>
      </c>
      <c r="BB110" s="42">
        <f t="shared" si="69"/>
        <v>0</v>
      </c>
      <c r="BC110" s="42">
        <f t="shared" si="69"/>
        <v>0</v>
      </c>
      <c r="BD110" s="42">
        <f t="shared" si="69"/>
        <v>0</v>
      </c>
      <c r="BE110" s="42">
        <f t="shared" si="69"/>
        <v>0</v>
      </c>
      <c r="BF110" s="42">
        <f t="shared" si="69"/>
        <v>0</v>
      </c>
      <c r="BG110" s="42">
        <f t="shared" si="69"/>
        <v>0</v>
      </c>
      <c r="BH110" s="42">
        <f t="shared" si="69"/>
        <v>0</v>
      </c>
      <c r="BI110" s="42">
        <f t="shared" si="69"/>
        <v>0</v>
      </c>
      <c r="BJ110" s="42">
        <f t="shared" si="69"/>
        <v>0</v>
      </c>
      <c r="BK110" s="42">
        <f t="shared" si="69"/>
        <v>0</v>
      </c>
      <c r="BL110" s="42">
        <f t="shared" si="69"/>
        <v>0</v>
      </c>
      <c r="BM110" s="42">
        <f t="shared" si="69"/>
        <v>0</v>
      </c>
      <c r="BN110" s="42">
        <f t="shared" si="69"/>
        <v>0</v>
      </c>
      <c r="BO110" s="42">
        <f t="shared" si="69"/>
        <v>0</v>
      </c>
      <c r="BP110" s="42">
        <f t="shared" si="69"/>
        <v>0</v>
      </c>
      <c r="BQ110" s="42">
        <f t="shared" si="69"/>
        <v>0</v>
      </c>
      <c r="BR110" s="42">
        <f t="shared" si="69"/>
        <v>0</v>
      </c>
    </row>
    <row r="111" spans="1:70" hidden="1" x14ac:dyDescent="0.25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51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 x14ac:dyDescent="0.2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51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70">AK$20</f>
        <v>06 a 31 - Mai - 24</v>
      </c>
      <c r="AL112" s="9"/>
      <c r="AM112" s="8" t="e">
        <f t="shared" ca="1" si="70"/>
        <v>#NAME?</v>
      </c>
      <c r="AN112" s="8" t="e">
        <f t="shared" ca="1" si="70"/>
        <v>#NAME?</v>
      </c>
      <c r="AO112" s="8" t="e">
        <f t="shared" ca="1" si="70"/>
        <v>#NAME?</v>
      </c>
      <c r="AP112" s="8" t="e">
        <f t="shared" ca="1" si="70"/>
        <v>#NAME?</v>
      </c>
      <c r="AQ112" s="8" t="e">
        <f t="shared" ca="1" si="70"/>
        <v>#NAME?</v>
      </c>
      <c r="AR112" s="8" t="e">
        <f t="shared" ca="1" si="70"/>
        <v>#NAME?</v>
      </c>
      <c r="AS112" s="8" t="e">
        <f t="shared" ca="1" si="70"/>
        <v>#NAME?</v>
      </c>
      <c r="AT112" s="8" t="e">
        <f t="shared" ca="1" si="70"/>
        <v>#NAME?</v>
      </c>
      <c r="AU112" s="8" t="e">
        <f t="shared" ca="1" si="70"/>
        <v>#NAME?</v>
      </c>
      <c r="AV112" s="8" t="e">
        <f t="shared" ca="1" si="70"/>
        <v>#NAME?</v>
      </c>
      <c r="AW112" s="8" t="e">
        <f t="shared" ca="1" si="70"/>
        <v>#NAME?</v>
      </c>
      <c r="AX112" s="8" t="e">
        <f t="shared" ca="1" si="70"/>
        <v>#NAME?</v>
      </c>
      <c r="AY112" s="8" t="e">
        <f t="shared" ca="1" si="70"/>
        <v>#NAME?</v>
      </c>
      <c r="AZ112" s="8" t="e">
        <f t="shared" ca="1" si="70"/>
        <v>#NAME?</v>
      </c>
      <c r="BA112" s="8" t="e">
        <f t="shared" ca="1" si="70"/>
        <v>#NAME?</v>
      </c>
      <c r="BB112" s="8" t="e">
        <f t="shared" ca="1" si="70"/>
        <v>#NAME?</v>
      </c>
      <c r="BC112" s="8" t="e">
        <f t="shared" ca="1" si="70"/>
        <v>#NAME?</v>
      </c>
      <c r="BD112" s="8" t="e">
        <f t="shared" ca="1" si="70"/>
        <v>#NAME?</v>
      </c>
      <c r="BE112" s="8" t="e">
        <f t="shared" ca="1" si="70"/>
        <v>#NAME?</v>
      </c>
      <c r="BF112" s="8" t="e">
        <f t="shared" ca="1" si="70"/>
        <v>#NAME?</v>
      </c>
      <c r="BG112" s="8" t="e">
        <f t="shared" ca="1" si="70"/>
        <v>#NAME?</v>
      </c>
      <c r="BH112" s="8" t="e">
        <f t="shared" ca="1" si="70"/>
        <v>#NAME?</v>
      </c>
      <c r="BI112" s="8" t="e">
        <f t="shared" ca="1" si="70"/>
        <v>#NAME?</v>
      </c>
      <c r="BJ112" s="8" t="e">
        <f t="shared" ca="1" si="70"/>
        <v>#NAME?</v>
      </c>
      <c r="BK112" s="8" t="e">
        <f t="shared" ca="1" si="70"/>
        <v>#NAME?</v>
      </c>
      <c r="BL112" s="8" t="e">
        <f t="shared" ca="1" si="70"/>
        <v>#NAME?</v>
      </c>
      <c r="BM112" s="8" t="e">
        <f t="shared" ca="1" si="70"/>
        <v>#NAME?</v>
      </c>
      <c r="BN112" s="8" t="e">
        <f t="shared" ca="1" si="70"/>
        <v>#NAME?</v>
      </c>
      <c r="BO112" s="8" t="e">
        <f t="shared" ca="1" si="70"/>
        <v>#NAME?</v>
      </c>
      <c r="BP112" s="8" t="e">
        <f t="shared" ca="1" si="70"/>
        <v>#NAME?</v>
      </c>
      <c r="BQ112" s="8" t="e">
        <f t="shared" ca="1" si="70"/>
        <v>#NAME?</v>
      </c>
      <c r="BR112" s="8" t="e">
        <f t="shared" ca="1" si="70"/>
        <v>#NAME?</v>
      </c>
    </row>
    <row r="113" spans="1:70" x14ac:dyDescent="0.25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51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71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 x14ac:dyDescent="0.25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51"/>
        <v>0</v>
      </c>
      <c r="AH114" s="13"/>
      <c r="AI114" s="39"/>
      <c r="AJ114" s="39">
        <f t="shared" ref="AJ114:AJ119" si="72">ROUND(((AI114/31)*26),0)</f>
        <v>0</v>
      </c>
      <c r="AK114" s="18">
        <f t="shared" si="71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 x14ac:dyDescent="0.25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51"/>
        <v>0</v>
      </c>
      <c r="AH115" s="13"/>
      <c r="AI115" s="39"/>
      <c r="AJ115" s="39">
        <f t="shared" si="72"/>
        <v>0</v>
      </c>
      <c r="AK115" s="18">
        <f t="shared" si="71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 x14ac:dyDescent="0.25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51"/>
        <v>6.4516129032258061</v>
      </c>
      <c r="AH116" s="13" t="s">
        <v>89</v>
      </c>
      <c r="AI116" s="39">
        <v>60</v>
      </c>
      <c r="AJ116" s="39">
        <f t="shared" si="72"/>
        <v>50</v>
      </c>
      <c r="AK116" s="18">
        <f t="shared" si="71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 x14ac:dyDescent="0.25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51"/>
        <v>0</v>
      </c>
      <c r="AH117" s="13"/>
      <c r="AI117" s="39"/>
      <c r="AJ117" s="39">
        <f t="shared" si="72"/>
        <v>0</v>
      </c>
      <c r="AK117" s="18">
        <f t="shared" si="71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 x14ac:dyDescent="0.25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51"/>
        <v>5.32258064516129</v>
      </c>
      <c r="AH118" s="13" t="s">
        <v>86</v>
      </c>
      <c r="AI118" s="39">
        <v>40</v>
      </c>
      <c r="AJ118" s="39">
        <f t="shared" si="72"/>
        <v>34</v>
      </c>
      <c r="AK118" s="18">
        <f t="shared" si="71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 x14ac:dyDescent="0.25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51"/>
        <v>25.322580645161288</v>
      </c>
      <c r="AH119" s="13" t="s">
        <v>84</v>
      </c>
      <c r="AI119" s="39">
        <v>50</v>
      </c>
      <c r="AJ119" s="39">
        <f t="shared" si="72"/>
        <v>42</v>
      </c>
      <c r="AK119" s="18">
        <f t="shared" si="71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 x14ac:dyDescent="0.25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51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71"/>
        <v>226.45161290322579</v>
      </c>
      <c r="AL120" s="99"/>
      <c r="AM120" s="42">
        <f t="shared" ref="AM120:AS120" si="73">SUM(AM113:AM119)</f>
        <v>270</v>
      </c>
      <c r="AN120" s="42">
        <f t="shared" si="73"/>
        <v>249</v>
      </c>
      <c r="AO120" s="42">
        <f t="shared" si="73"/>
        <v>224</v>
      </c>
      <c r="AP120" s="42">
        <f t="shared" si="73"/>
        <v>237</v>
      </c>
      <c r="AQ120" s="42">
        <f t="shared" si="73"/>
        <v>234</v>
      </c>
      <c r="AR120" s="42">
        <f t="shared" si="73"/>
        <v>231</v>
      </c>
      <c r="AS120" s="42">
        <f t="shared" si="73"/>
        <v>223</v>
      </c>
      <c r="AT120" s="42">
        <v>238</v>
      </c>
      <c r="AU120" s="42">
        <f t="shared" ref="AU120:BR120" si="74">SUM(AU113:AU119)</f>
        <v>245</v>
      </c>
      <c r="AV120" s="42">
        <f t="shared" si="74"/>
        <v>284</v>
      </c>
      <c r="AW120" s="42">
        <f t="shared" si="74"/>
        <v>291</v>
      </c>
      <c r="AX120" s="42">
        <f t="shared" si="74"/>
        <v>395</v>
      </c>
      <c r="AY120" s="42">
        <f t="shared" si="74"/>
        <v>439</v>
      </c>
      <c r="AZ120" s="42">
        <f t="shared" si="74"/>
        <v>420</v>
      </c>
      <c r="BA120" s="42">
        <f t="shared" si="74"/>
        <v>452</v>
      </c>
      <c r="BB120" s="42">
        <f t="shared" si="74"/>
        <v>410</v>
      </c>
      <c r="BC120" s="42">
        <f t="shared" si="74"/>
        <v>0</v>
      </c>
      <c r="BD120" s="42">
        <f t="shared" si="74"/>
        <v>0</v>
      </c>
      <c r="BE120" s="42">
        <f t="shared" si="74"/>
        <v>0</v>
      </c>
      <c r="BF120" s="42">
        <f t="shared" si="74"/>
        <v>0</v>
      </c>
      <c r="BG120" s="42">
        <f t="shared" si="74"/>
        <v>0</v>
      </c>
      <c r="BH120" s="42">
        <f t="shared" si="74"/>
        <v>0</v>
      </c>
      <c r="BI120" s="42">
        <f t="shared" si="74"/>
        <v>0</v>
      </c>
      <c r="BJ120" s="42">
        <f t="shared" si="74"/>
        <v>0</v>
      </c>
      <c r="BK120" s="42">
        <f t="shared" si="74"/>
        <v>0</v>
      </c>
      <c r="BL120" s="42">
        <f t="shared" si="74"/>
        <v>0</v>
      </c>
      <c r="BM120" s="42">
        <f t="shared" si="74"/>
        <v>0</v>
      </c>
      <c r="BN120" s="42">
        <f t="shared" si="74"/>
        <v>0</v>
      </c>
      <c r="BO120" s="42">
        <f t="shared" si="74"/>
        <v>0</v>
      </c>
      <c r="BP120" s="42">
        <f t="shared" si="74"/>
        <v>0</v>
      </c>
      <c r="BQ120" s="42">
        <f t="shared" si="74"/>
        <v>0</v>
      </c>
      <c r="BR120" s="42">
        <f t="shared" si="74"/>
        <v>0</v>
      </c>
    </row>
    <row r="121" spans="1:70" x14ac:dyDescent="0.25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51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 x14ac:dyDescent="0.2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51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5">AK$20</f>
        <v>06 a 31 - Mai - 24</v>
      </c>
      <c r="AL122" s="9"/>
      <c r="AM122" s="8" t="e">
        <f t="shared" ca="1" si="75"/>
        <v>#NAME?</v>
      </c>
      <c r="AN122" s="8" t="e">
        <f t="shared" ca="1" si="75"/>
        <v>#NAME?</v>
      </c>
      <c r="AO122" s="8" t="e">
        <f t="shared" ca="1" si="75"/>
        <v>#NAME?</v>
      </c>
      <c r="AP122" s="8" t="e">
        <f t="shared" ca="1" si="75"/>
        <v>#NAME?</v>
      </c>
      <c r="AQ122" s="8" t="e">
        <f t="shared" ca="1" si="75"/>
        <v>#NAME?</v>
      </c>
      <c r="AR122" s="8" t="e">
        <f t="shared" ca="1" si="75"/>
        <v>#NAME?</v>
      </c>
      <c r="AS122" s="8" t="e">
        <f t="shared" ca="1" si="75"/>
        <v>#NAME?</v>
      </c>
      <c r="AT122" s="8" t="e">
        <f t="shared" ca="1" si="75"/>
        <v>#NAME?</v>
      </c>
      <c r="AU122" s="8" t="e">
        <f t="shared" ca="1" si="75"/>
        <v>#NAME?</v>
      </c>
      <c r="AV122" s="8" t="e">
        <f t="shared" ca="1" si="75"/>
        <v>#NAME?</v>
      </c>
      <c r="AW122" s="8" t="e">
        <f t="shared" ca="1" si="75"/>
        <v>#NAME?</v>
      </c>
      <c r="AX122" s="8" t="e">
        <f t="shared" ca="1" si="75"/>
        <v>#NAME?</v>
      </c>
      <c r="AY122" s="8" t="e">
        <f t="shared" ca="1" si="75"/>
        <v>#NAME?</v>
      </c>
      <c r="AZ122" s="8" t="e">
        <f t="shared" ca="1" si="75"/>
        <v>#NAME?</v>
      </c>
      <c r="BA122" s="8" t="e">
        <f t="shared" ca="1" si="75"/>
        <v>#NAME?</v>
      </c>
      <c r="BB122" s="8" t="e">
        <f t="shared" ca="1" si="75"/>
        <v>#NAME?</v>
      </c>
      <c r="BC122" s="8" t="e">
        <f t="shared" ca="1" si="75"/>
        <v>#NAME?</v>
      </c>
      <c r="BD122" s="8" t="e">
        <f t="shared" ca="1" si="75"/>
        <v>#NAME?</v>
      </c>
      <c r="BE122" s="8" t="e">
        <f t="shared" ca="1" si="75"/>
        <v>#NAME?</v>
      </c>
      <c r="BF122" s="8" t="e">
        <f t="shared" ca="1" si="75"/>
        <v>#NAME?</v>
      </c>
      <c r="BG122" s="8" t="e">
        <f t="shared" ca="1" si="75"/>
        <v>#NAME?</v>
      </c>
      <c r="BH122" s="8" t="e">
        <f t="shared" ca="1" si="75"/>
        <v>#NAME?</v>
      </c>
      <c r="BI122" s="8" t="e">
        <f t="shared" ca="1" si="75"/>
        <v>#NAME?</v>
      </c>
      <c r="BJ122" s="8" t="e">
        <f t="shared" ca="1" si="75"/>
        <v>#NAME?</v>
      </c>
      <c r="BK122" s="8" t="e">
        <f t="shared" ca="1" si="75"/>
        <v>#NAME?</v>
      </c>
      <c r="BL122" s="8" t="e">
        <f t="shared" ca="1" si="75"/>
        <v>#NAME?</v>
      </c>
      <c r="BM122" s="8" t="e">
        <f t="shared" ca="1" si="75"/>
        <v>#NAME?</v>
      </c>
      <c r="BN122" s="8" t="e">
        <f t="shared" ca="1" si="75"/>
        <v>#NAME?</v>
      </c>
      <c r="BO122" s="8" t="e">
        <f t="shared" ca="1" si="75"/>
        <v>#NAME?</v>
      </c>
      <c r="BP122" s="8" t="e">
        <f t="shared" ca="1" si="75"/>
        <v>#NAME?</v>
      </c>
      <c r="BQ122" s="8" t="e">
        <f t="shared" ca="1" si="75"/>
        <v>#NAME?</v>
      </c>
      <c r="BR122" s="8" t="e">
        <f t="shared" ca="1" si="75"/>
        <v>#NAME?</v>
      </c>
    </row>
    <row r="123" spans="1:70" x14ac:dyDescent="0.25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51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6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 x14ac:dyDescent="0.25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51"/>
        <v>0</v>
      </c>
      <c r="AH124" s="13"/>
      <c r="AI124" s="39"/>
      <c r="AJ124" s="39">
        <f t="shared" ref="AJ124:AJ129" si="77">ROUND(((AI124/31)*26),0)</f>
        <v>0</v>
      </c>
      <c r="AK124" s="18">
        <f t="shared" si="76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 x14ac:dyDescent="0.25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51"/>
        <v>0</v>
      </c>
      <c r="AH125" s="13"/>
      <c r="AI125" s="39"/>
      <c r="AJ125" s="39">
        <f t="shared" si="77"/>
        <v>0</v>
      </c>
      <c r="AK125" s="18">
        <f t="shared" si="76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51"/>
        <v>6.4516129032258061</v>
      </c>
      <c r="AH126" s="13" t="s">
        <v>89</v>
      </c>
      <c r="AI126" s="39">
        <v>60</v>
      </c>
      <c r="AJ126" s="39">
        <f t="shared" si="77"/>
        <v>50</v>
      </c>
      <c r="AK126" s="18">
        <f t="shared" si="76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 x14ac:dyDescent="0.25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51"/>
        <v>0</v>
      </c>
      <c r="AH127" s="13"/>
      <c r="AI127" s="39"/>
      <c r="AJ127" s="39">
        <f t="shared" si="77"/>
        <v>0</v>
      </c>
      <c r="AK127" s="18">
        <f t="shared" si="76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51"/>
        <v>5.32258064516129</v>
      </c>
      <c r="AH128" s="13" t="s">
        <v>86</v>
      </c>
      <c r="AI128" s="39">
        <v>40</v>
      </c>
      <c r="AJ128" s="39">
        <f t="shared" si="77"/>
        <v>34</v>
      </c>
      <c r="AK128" s="18">
        <f t="shared" si="76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51"/>
        <v>25.322580645161288</v>
      </c>
      <c r="AH129" s="13" t="s">
        <v>84</v>
      </c>
      <c r="AI129" s="39">
        <v>50</v>
      </c>
      <c r="AJ129" s="39">
        <f t="shared" si="77"/>
        <v>42</v>
      </c>
      <c r="AK129" s="18">
        <f t="shared" si="76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51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6"/>
        <v>226.45161290322579</v>
      </c>
      <c r="AL130" s="99"/>
      <c r="AM130" s="42">
        <f t="shared" ref="AM130:AS130" si="78">SUM(AM123:AM129)</f>
        <v>270</v>
      </c>
      <c r="AN130" s="42">
        <f t="shared" si="78"/>
        <v>249</v>
      </c>
      <c r="AO130" s="42">
        <f t="shared" si="78"/>
        <v>224</v>
      </c>
      <c r="AP130" s="42">
        <f t="shared" si="78"/>
        <v>237</v>
      </c>
      <c r="AQ130" s="42">
        <f t="shared" si="78"/>
        <v>234</v>
      </c>
      <c r="AR130" s="42">
        <f t="shared" si="78"/>
        <v>231</v>
      </c>
      <c r="AS130" s="42">
        <f t="shared" si="78"/>
        <v>223</v>
      </c>
      <c r="AT130" s="42">
        <v>238</v>
      </c>
      <c r="AU130" s="42">
        <f t="shared" ref="AU130:BR130" si="79">SUM(AU123:AU129)</f>
        <v>245</v>
      </c>
      <c r="AV130" s="42">
        <f t="shared" si="79"/>
        <v>269</v>
      </c>
      <c r="AW130" s="42">
        <f t="shared" si="79"/>
        <v>252</v>
      </c>
      <c r="AX130" s="42">
        <f t="shared" si="79"/>
        <v>312</v>
      </c>
      <c r="AY130" s="42">
        <f t="shared" si="79"/>
        <v>370</v>
      </c>
      <c r="AZ130" s="42">
        <f t="shared" si="79"/>
        <v>341</v>
      </c>
      <c r="BA130" s="42">
        <f t="shared" si="79"/>
        <v>423</v>
      </c>
      <c r="BB130" s="42">
        <f t="shared" si="79"/>
        <v>394</v>
      </c>
      <c r="BC130" s="42">
        <f t="shared" si="79"/>
        <v>0</v>
      </c>
      <c r="BD130" s="42">
        <f t="shared" si="79"/>
        <v>0</v>
      </c>
      <c r="BE130" s="42">
        <f t="shared" si="79"/>
        <v>0</v>
      </c>
      <c r="BF130" s="42">
        <f t="shared" si="79"/>
        <v>0</v>
      </c>
      <c r="BG130" s="42">
        <f t="shared" si="79"/>
        <v>0</v>
      </c>
      <c r="BH130" s="42">
        <f t="shared" si="79"/>
        <v>0</v>
      </c>
      <c r="BI130" s="42">
        <f t="shared" si="79"/>
        <v>0</v>
      </c>
      <c r="BJ130" s="42">
        <f t="shared" si="79"/>
        <v>0</v>
      </c>
      <c r="BK130" s="42">
        <f t="shared" si="79"/>
        <v>0</v>
      </c>
      <c r="BL130" s="42">
        <f t="shared" si="79"/>
        <v>0</v>
      </c>
      <c r="BM130" s="42">
        <f t="shared" si="79"/>
        <v>0</v>
      </c>
      <c r="BN130" s="42">
        <f t="shared" si="79"/>
        <v>0</v>
      </c>
      <c r="BO130" s="42">
        <f t="shared" si="79"/>
        <v>0</v>
      </c>
      <c r="BP130" s="42">
        <f t="shared" si="79"/>
        <v>0</v>
      </c>
      <c r="BQ130" s="42">
        <f t="shared" si="79"/>
        <v>0</v>
      </c>
      <c r="BR130" s="42">
        <f t="shared" si="79"/>
        <v>0</v>
      </c>
    </row>
    <row r="131" spans="1:70" x14ac:dyDescent="0.25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51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 x14ac:dyDescent="0.2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80">P10</f>
        <v>#NAME?</v>
      </c>
      <c r="Q132" s="8" t="e">
        <f t="shared" ca="1" si="80"/>
        <v>#NAME?</v>
      </c>
      <c r="R132" s="8" t="e">
        <f t="shared" ca="1" si="80"/>
        <v>#NAME?</v>
      </c>
      <c r="S132" s="8" t="e">
        <f t="shared" ca="1" si="80"/>
        <v>#NAME?</v>
      </c>
      <c r="T132" s="8" t="e">
        <f t="shared" ca="1" si="80"/>
        <v>#NAME?</v>
      </c>
      <c r="U132" s="8" t="e">
        <f t="shared" ca="1" si="80"/>
        <v>#NAME?</v>
      </c>
      <c r="V132" s="8" t="e">
        <f t="shared" ca="1" si="80"/>
        <v>#NAME?</v>
      </c>
      <c r="W132" s="8" t="e">
        <f t="shared" ca="1" si="80"/>
        <v>#NAME?</v>
      </c>
      <c r="X132" s="8" t="e">
        <f t="shared" ca="1" si="80"/>
        <v>#NAME?</v>
      </c>
      <c r="Y132" s="8" t="e">
        <f t="shared" ca="1" si="80"/>
        <v>#NAME?</v>
      </c>
      <c r="Z132" s="8" t="e">
        <f t="shared" ca="1" si="80"/>
        <v>#NAME?</v>
      </c>
      <c r="AA132" s="8" t="e">
        <f t="shared" ca="1" si="80"/>
        <v>#NAME?</v>
      </c>
      <c r="AB132" s="8" t="e">
        <f t="shared" ca="1" si="80"/>
        <v>#NAME?</v>
      </c>
      <c r="AC132" s="8" t="e">
        <f t="shared" ca="1" si="80"/>
        <v>#NAME?</v>
      </c>
      <c r="AD132" s="8" t="e">
        <f t="shared" ca="1" si="80"/>
        <v>#NAME?</v>
      </c>
      <c r="AE132" s="8" t="e">
        <f t="shared" ca="1" si="80"/>
        <v>#NAME?</v>
      </c>
      <c r="AF132" s="8"/>
      <c r="AG132" s="8" t="e">
        <f t="shared" ca="1" si="51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81">AK$20</f>
        <v>06 a 31 - Mai - 24</v>
      </c>
      <c r="AL132" s="34" t="str">
        <f t="shared" si="81"/>
        <v>Meta</v>
      </c>
      <c r="AM132" s="8" t="e">
        <f t="shared" ca="1" si="81"/>
        <v>#NAME?</v>
      </c>
      <c r="AN132" s="8" t="e">
        <f t="shared" ca="1" si="81"/>
        <v>#NAME?</v>
      </c>
      <c r="AO132" s="8" t="e">
        <f t="shared" ca="1" si="81"/>
        <v>#NAME?</v>
      </c>
      <c r="AP132" s="8" t="e">
        <f t="shared" ca="1" si="81"/>
        <v>#NAME?</v>
      </c>
      <c r="AQ132" s="8" t="e">
        <f t="shared" ca="1" si="81"/>
        <v>#NAME?</v>
      </c>
      <c r="AR132" s="8" t="e">
        <f t="shared" ca="1" si="81"/>
        <v>#NAME?</v>
      </c>
      <c r="AS132" s="8" t="e">
        <f t="shared" ca="1" si="81"/>
        <v>#NAME?</v>
      </c>
      <c r="AT132" s="8" t="e">
        <f t="shared" ca="1" si="81"/>
        <v>#NAME?</v>
      </c>
      <c r="AU132" s="8" t="e">
        <f t="shared" ca="1" si="81"/>
        <v>#NAME?</v>
      </c>
      <c r="AV132" s="8" t="e">
        <f t="shared" ca="1" si="81"/>
        <v>#NAME?</v>
      </c>
      <c r="AW132" s="8" t="e">
        <f t="shared" ca="1" si="81"/>
        <v>#NAME?</v>
      </c>
      <c r="AX132" s="8" t="e">
        <f t="shared" ca="1" si="81"/>
        <v>#NAME?</v>
      </c>
      <c r="AY132" s="8" t="e">
        <f t="shared" ca="1" si="81"/>
        <v>#NAME?</v>
      </c>
      <c r="AZ132" s="8" t="e">
        <f t="shared" ca="1" si="81"/>
        <v>#NAME?</v>
      </c>
      <c r="BA132" s="8" t="e">
        <f t="shared" ca="1" si="81"/>
        <v>#NAME?</v>
      </c>
      <c r="BB132" s="8" t="e">
        <f t="shared" ca="1" si="81"/>
        <v>#NAME?</v>
      </c>
      <c r="BC132" s="8" t="e">
        <f t="shared" ca="1" si="81"/>
        <v>#NAME?</v>
      </c>
      <c r="BD132" s="8" t="e">
        <f t="shared" ca="1" si="81"/>
        <v>#NAME?</v>
      </c>
      <c r="BE132" s="8" t="e">
        <f t="shared" ca="1" si="81"/>
        <v>#NAME?</v>
      </c>
      <c r="BF132" s="8" t="e">
        <f t="shared" ca="1" si="81"/>
        <v>#NAME?</v>
      </c>
      <c r="BG132" s="8" t="e">
        <f t="shared" ca="1" si="81"/>
        <v>#NAME?</v>
      </c>
      <c r="BH132" s="8" t="e">
        <f t="shared" ca="1" si="81"/>
        <v>#NAME?</v>
      </c>
      <c r="BI132" s="8" t="e">
        <f t="shared" ca="1" si="81"/>
        <v>#NAME?</v>
      </c>
      <c r="BJ132" s="8" t="e">
        <f t="shared" ca="1" si="81"/>
        <v>#NAME?</v>
      </c>
      <c r="BK132" s="8" t="e">
        <f t="shared" ca="1" si="81"/>
        <v>#NAME?</v>
      </c>
      <c r="BL132" s="8" t="e">
        <f t="shared" ca="1" si="81"/>
        <v>#NAME?</v>
      </c>
      <c r="BM132" s="8" t="e">
        <f t="shared" ca="1" si="81"/>
        <v>#NAME?</v>
      </c>
      <c r="BN132" s="8" t="e">
        <f t="shared" ca="1" si="81"/>
        <v>#NAME?</v>
      </c>
      <c r="BO132" s="8" t="e">
        <f t="shared" ca="1" si="81"/>
        <v>#NAME?</v>
      </c>
      <c r="BP132" s="8" t="e">
        <f t="shared" ca="1" si="81"/>
        <v>#NAME?</v>
      </c>
      <c r="BQ132" s="8" t="e">
        <f t="shared" ca="1" si="81"/>
        <v>#NAME?</v>
      </c>
      <c r="BR132" s="8" t="e">
        <f t="shared" ca="1" si="81"/>
        <v>#NAME?</v>
      </c>
    </row>
    <row r="133" spans="1:70" s="19" customFormat="1" x14ac:dyDescent="0.25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51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2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 x14ac:dyDescent="0.25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51"/>
        <v>0</v>
      </c>
      <c r="AH134" s="37" t="s">
        <v>87</v>
      </c>
      <c r="AI134" s="39"/>
      <c r="AJ134" s="39">
        <f t="shared" ref="AJ134:AJ139" si="83">ROUND(((AI134/31)*26),0)</f>
        <v>0</v>
      </c>
      <c r="AK134" s="39">
        <f t="shared" si="82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51"/>
        <v>0</v>
      </c>
      <c r="AH135" s="37" t="s">
        <v>85</v>
      </c>
      <c r="AI135" s="39"/>
      <c r="AJ135" s="39">
        <f t="shared" si="83"/>
        <v>0</v>
      </c>
      <c r="AK135" s="39">
        <f t="shared" si="82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x14ac:dyDescent="0.25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51"/>
        <v>6.4516129032258061</v>
      </c>
      <c r="AH136" s="37" t="s">
        <v>89</v>
      </c>
      <c r="AI136" s="39">
        <v>60</v>
      </c>
      <c r="AJ136" s="39">
        <f t="shared" si="83"/>
        <v>50</v>
      </c>
      <c r="AK136" s="39">
        <f t="shared" si="82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51"/>
        <v>0</v>
      </c>
      <c r="AH137" s="37" t="s">
        <v>93</v>
      </c>
      <c r="AI137" s="39"/>
      <c r="AJ137" s="39">
        <f t="shared" si="83"/>
        <v>0</v>
      </c>
      <c r="AK137" s="39">
        <f t="shared" si="82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x14ac:dyDescent="0.25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51"/>
        <v>5.32258064516129</v>
      </c>
      <c r="AH138" s="37" t="s">
        <v>86</v>
      </c>
      <c r="AI138" s="39">
        <v>40</v>
      </c>
      <c r="AJ138" s="39">
        <f t="shared" si="83"/>
        <v>34</v>
      </c>
      <c r="AK138" s="39">
        <f t="shared" si="82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x14ac:dyDescent="0.25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51"/>
        <v>25.322580645161288</v>
      </c>
      <c r="AH139" s="37" t="s">
        <v>84</v>
      </c>
      <c r="AI139" s="39">
        <v>50</v>
      </c>
      <c r="AJ139" s="39">
        <f t="shared" si="83"/>
        <v>42</v>
      </c>
      <c r="AK139" s="39">
        <f t="shared" si="82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x14ac:dyDescent="0.25">
      <c r="A140" s="40" t="s">
        <v>23</v>
      </c>
      <c r="B140" s="42">
        <f t="shared" ref="B140:N140" si="84">SUM(B133:B137)</f>
        <v>153</v>
      </c>
      <c r="C140" s="42">
        <f t="shared" si="84"/>
        <v>257</v>
      </c>
      <c r="D140" s="42">
        <f t="shared" si="84"/>
        <v>268</v>
      </c>
      <c r="E140" s="42">
        <f t="shared" si="84"/>
        <v>751</v>
      </c>
      <c r="F140" s="42">
        <f t="shared" si="84"/>
        <v>910</v>
      </c>
      <c r="G140" s="42">
        <f t="shared" si="84"/>
        <v>511</v>
      </c>
      <c r="H140" s="42">
        <f>SUM(H133:H137)</f>
        <v>480</v>
      </c>
      <c r="I140" s="42">
        <f t="shared" si="84"/>
        <v>580</v>
      </c>
      <c r="J140" s="42">
        <f t="shared" si="84"/>
        <v>549</v>
      </c>
      <c r="K140" s="42">
        <f t="shared" si="84"/>
        <v>485</v>
      </c>
      <c r="L140" s="42">
        <f t="shared" si="84"/>
        <v>491</v>
      </c>
      <c r="M140" s="42">
        <f t="shared" si="84"/>
        <v>495</v>
      </c>
      <c r="N140" s="42">
        <f t="shared" si="84"/>
        <v>574</v>
      </c>
      <c r="O140" s="42">
        <f>SUM(O133:O139)</f>
        <v>700</v>
      </c>
      <c r="P140" s="42">
        <f t="shared" ref="P140:AE140" si="85">SUM(P133:P139)</f>
        <v>676</v>
      </c>
      <c r="Q140" s="42">
        <f t="shared" si="85"/>
        <v>729</v>
      </c>
      <c r="R140" s="42">
        <f t="shared" si="85"/>
        <v>882</v>
      </c>
      <c r="S140" s="42">
        <f t="shared" si="85"/>
        <v>703</v>
      </c>
      <c r="T140" s="42">
        <f t="shared" si="85"/>
        <v>833</v>
      </c>
      <c r="U140" s="42">
        <f t="shared" si="85"/>
        <v>542</v>
      </c>
      <c r="V140" s="42">
        <f t="shared" si="85"/>
        <v>729</v>
      </c>
      <c r="W140" s="42">
        <f t="shared" si="85"/>
        <v>868</v>
      </c>
      <c r="X140" s="42">
        <v>721</v>
      </c>
      <c r="Y140" s="42">
        <f t="shared" si="85"/>
        <v>879</v>
      </c>
      <c r="Z140" s="42">
        <f t="shared" si="85"/>
        <v>935</v>
      </c>
      <c r="AA140" s="42">
        <f t="shared" si="85"/>
        <v>971</v>
      </c>
      <c r="AB140" s="42">
        <f t="shared" si="85"/>
        <v>942</v>
      </c>
      <c r="AC140" s="42">
        <f t="shared" si="85"/>
        <v>1018</v>
      </c>
      <c r="AD140" s="42">
        <f t="shared" si="85"/>
        <v>845</v>
      </c>
      <c r="AE140" s="42">
        <f t="shared" si="85"/>
        <v>1043</v>
      </c>
      <c r="AF140" s="42"/>
      <c r="AG140" s="42">
        <f t="shared" si="51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2"/>
        <v>226.45161290322579</v>
      </c>
      <c r="AL140" s="42">
        <f>SUM(AL133:AL139)</f>
        <v>210</v>
      </c>
      <c r="AM140" s="42">
        <f t="shared" ref="AM140:BR140" si="86">SUM(AM133:AM139)</f>
        <v>270</v>
      </c>
      <c r="AN140" s="42">
        <f t="shared" si="86"/>
        <v>249</v>
      </c>
      <c r="AO140" s="42">
        <f t="shared" si="86"/>
        <v>224</v>
      </c>
      <c r="AP140" s="42">
        <f t="shared" si="86"/>
        <v>237</v>
      </c>
      <c r="AQ140" s="42">
        <f t="shared" si="86"/>
        <v>234</v>
      </c>
      <c r="AR140" s="42">
        <f t="shared" si="86"/>
        <v>231</v>
      </c>
      <c r="AS140" s="42">
        <f t="shared" si="86"/>
        <v>223</v>
      </c>
      <c r="AT140" s="42">
        <v>238</v>
      </c>
      <c r="AU140" s="42">
        <f>SUM(AU133:AU139)</f>
        <v>245</v>
      </c>
      <c r="AV140" s="42">
        <f t="shared" si="86"/>
        <v>245</v>
      </c>
      <c r="AW140" s="42">
        <f t="shared" si="86"/>
        <v>180</v>
      </c>
      <c r="AX140" s="42">
        <f t="shared" si="86"/>
        <v>194</v>
      </c>
      <c r="AY140" s="42">
        <f t="shared" si="86"/>
        <v>240</v>
      </c>
      <c r="AZ140" s="42">
        <f t="shared" si="86"/>
        <v>241</v>
      </c>
      <c r="BA140" s="42">
        <f t="shared" si="86"/>
        <v>292</v>
      </c>
      <c r="BB140" s="42">
        <f t="shared" si="86"/>
        <v>262</v>
      </c>
      <c r="BC140" s="42">
        <f t="shared" si="86"/>
        <v>0</v>
      </c>
      <c r="BD140" s="42">
        <f t="shared" si="86"/>
        <v>0</v>
      </c>
      <c r="BE140" s="42">
        <f t="shared" si="86"/>
        <v>0</v>
      </c>
      <c r="BF140" s="42">
        <f t="shared" si="86"/>
        <v>0</v>
      </c>
      <c r="BG140" s="42">
        <f t="shared" si="86"/>
        <v>0</v>
      </c>
      <c r="BH140" s="42">
        <f t="shared" si="86"/>
        <v>0</v>
      </c>
      <c r="BI140" s="42">
        <f t="shared" si="86"/>
        <v>0</v>
      </c>
      <c r="BJ140" s="42">
        <f t="shared" si="86"/>
        <v>0</v>
      </c>
      <c r="BK140" s="42">
        <f t="shared" si="86"/>
        <v>0</v>
      </c>
      <c r="BL140" s="42">
        <f t="shared" si="86"/>
        <v>0</v>
      </c>
      <c r="BM140" s="42">
        <f t="shared" si="86"/>
        <v>0</v>
      </c>
      <c r="BN140" s="42">
        <f t="shared" si="86"/>
        <v>0</v>
      </c>
      <c r="BO140" s="42">
        <f t="shared" si="86"/>
        <v>0</v>
      </c>
      <c r="BP140" s="42">
        <f t="shared" si="86"/>
        <v>0</v>
      </c>
      <c r="BQ140" s="42">
        <f t="shared" si="86"/>
        <v>0</v>
      </c>
      <c r="BR140" s="42">
        <f t="shared" si="86"/>
        <v>0</v>
      </c>
    </row>
    <row r="141" spans="1:70" x14ac:dyDescent="0.25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51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 x14ac:dyDescent="0.2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51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7">AM$20</f>
        <v>#NAME?</v>
      </c>
      <c r="AN142" s="8" t="e">
        <f t="shared" ca="1" si="87"/>
        <v>#NAME?</v>
      </c>
      <c r="AO142" s="8" t="e">
        <f t="shared" ca="1" si="87"/>
        <v>#NAME?</v>
      </c>
      <c r="AP142" s="8" t="e">
        <f t="shared" ca="1" si="87"/>
        <v>#NAME?</v>
      </c>
      <c r="AQ142" s="8" t="e">
        <f t="shared" ca="1" si="87"/>
        <v>#NAME?</v>
      </c>
      <c r="AR142" s="8" t="e">
        <f t="shared" ca="1" si="87"/>
        <v>#NAME?</v>
      </c>
      <c r="AS142" s="8" t="e">
        <f t="shared" ca="1" si="87"/>
        <v>#NAME?</v>
      </c>
      <c r="AT142" s="8" t="e">
        <f t="shared" ca="1" si="87"/>
        <v>#NAME?</v>
      </c>
      <c r="AU142" s="8" t="e">
        <f t="shared" ca="1" si="87"/>
        <v>#NAME?</v>
      </c>
      <c r="AV142" s="8" t="e">
        <f t="shared" ca="1" si="87"/>
        <v>#NAME?</v>
      </c>
      <c r="AW142" s="8" t="e">
        <f t="shared" ca="1" si="87"/>
        <v>#NAME?</v>
      </c>
      <c r="AX142" s="8" t="e">
        <f t="shared" ca="1" si="87"/>
        <v>#NAME?</v>
      </c>
      <c r="AY142" s="8" t="e">
        <f t="shared" ca="1" si="87"/>
        <v>#NAME?</v>
      </c>
      <c r="AZ142" s="8" t="e">
        <f t="shared" ca="1" si="87"/>
        <v>#NAME?</v>
      </c>
      <c r="BA142" s="8" t="e">
        <f t="shared" ca="1" si="87"/>
        <v>#NAME?</v>
      </c>
      <c r="BB142" s="8" t="e">
        <f t="shared" ca="1" si="87"/>
        <v>#NAME?</v>
      </c>
      <c r="BC142" s="8" t="e">
        <f t="shared" ca="1" si="87"/>
        <v>#NAME?</v>
      </c>
      <c r="BD142" s="8" t="e">
        <f t="shared" ca="1" si="87"/>
        <v>#NAME?</v>
      </c>
      <c r="BE142" s="8" t="e">
        <f t="shared" ca="1" si="87"/>
        <v>#NAME?</v>
      </c>
      <c r="BF142" s="8" t="e">
        <f t="shared" ca="1" si="87"/>
        <v>#NAME?</v>
      </c>
      <c r="BG142" s="8" t="e">
        <f t="shared" ca="1" si="87"/>
        <v>#NAME?</v>
      </c>
      <c r="BH142" s="8" t="e">
        <f t="shared" ca="1" si="87"/>
        <v>#NAME?</v>
      </c>
      <c r="BI142" s="8" t="e">
        <f t="shared" ca="1" si="87"/>
        <v>#NAME?</v>
      </c>
      <c r="BJ142" s="8" t="e">
        <f t="shared" ca="1" si="87"/>
        <v>#NAME?</v>
      </c>
      <c r="BK142" s="8" t="e">
        <f t="shared" ca="1" si="87"/>
        <v>#NAME?</v>
      </c>
      <c r="BL142" s="8" t="e">
        <f t="shared" ca="1" si="87"/>
        <v>#NAME?</v>
      </c>
      <c r="BM142" s="8" t="e">
        <f t="shared" ca="1" si="87"/>
        <v>#NAME?</v>
      </c>
      <c r="BN142" s="8" t="e">
        <f t="shared" ca="1" si="87"/>
        <v>#NAME?</v>
      </c>
      <c r="BO142" s="8" t="e">
        <f t="shared" ca="1" si="87"/>
        <v>#NAME?</v>
      </c>
      <c r="BP142" s="8" t="e">
        <f t="shared" ca="1" si="87"/>
        <v>#NAME?</v>
      </c>
      <c r="BQ142" s="8" t="e">
        <f t="shared" ca="1" si="87"/>
        <v>#NAME?</v>
      </c>
      <c r="BR142" s="8" t="e">
        <f t="shared" ca="1" si="87"/>
        <v>#NAME?</v>
      </c>
    </row>
    <row r="143" spans="1:70" x14ac:dyDescent="0.25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51"/>
        <v>0</v>
      </c>
      <c r="AH143" s="13" t="s">
        <v>83</v>
      </c>
      <c r="AI143" s="104">
        <f t="shared" ref="AI143:AK150" si="88">IF(AI133="","Aguardando...",IFERROR(((AI123-AI133)/AI123),0))</f>
        <v>0</v>
      </c>
      <c r="AJ143" s="104">
        <f t="shared" si="88"/>
        <v>0</v>
      </c>
      <c r="AK143" s="105">
        <f t="shared" si="88"/>
        <v>0</v>
      </c>
      <c r="AL143" s="106"/>
      <c r="AM143" s="104">
        <f t="shared" ref="AM143:BR150" si="89">IF(AM133="","Aguardando...",IFERROR(((AM123-AM133)/AM123),0))</f>
        <v>0</v>
      </c>
      <c r="AN143" s="104">
        <f t="shared" si="89"/>
        <v>0</v>
      </c>
      <c r="AO143" s="104">
        <f t="shared" si="89"/>
        <v>0</v>
      </c>
      <c r="AP143" s="104">
        <f t="shared" si="89"/>
        <v>0</v>
      </c>
      <c r="AQ143" s="104">
        <f t="shared" si="89"/>
        <v>0</v>
      </c>
      <c r="AR143" s="104">
        <f t="shared" si="89"/>
        <v>0</v>
      </c>
      <c r="AS143" s="104">
        <f t="shared" si="89"/>
        <v>0</v>
      </c>
      <c r="AT143" s="104">
        <f t="shared" si="89"/>
        <v>0</v>
      </c>
      <c r="AU143" s="104">
        <f t="shared" si="89"/>
        <v>0</v>
      </c>
      <c r="AV143" s="107">
        <f t="shared" si="89"/>
        <v>6.7567567567567571E-2</v>
      </c>
      <c r="AW143" s="107">
        <f t="shared" si="89"/>
        <v>0.39772727272727271</v>
      </c>
      <c r="AX143" s="107">
        <f t="shared" si="89"/>
        <v>0.42528735632183906</v>
      </c>
      <c r="AY143" s="107">
        <f t="shared" si="89"/>
        <v>0.37254901960784315</v>
      </c>
      <c r="AZ143" s="107">
        <f t="shared" si="89"/>
        <v>0.28749999999999998</v>
      </c>
      <c r="BA143" s="107">
        <f t="shared" si="89"/>
        <v>0.39393939393939392</v>
      </c>
      <c r="BB143" s="107">
        <f t="shared" si="89"/>
        <v>0.39393939393939392</v>
      </c>
      <c r="BC143" s="107" t="str">
        <f t="shared" si="89"/>
        <v>Aguardando...</v>
      </c>
      <c r="BD143" s="107" t="str">
        <f t="shared" si="89"/>
        <v>Aguardando...</v>
      </c>
      <c r="BE143" s="107" t="str">
        <f t="shared" si="89"/>
        <v>Aguardando...</v>
      </c>
      <c r="BF143" s="107" t="str">
        <f t="shared" si="89"/>
        <v>Aguardando...</v>
      </c>
      <c r="BG143" s="107" t="str">
        <f t="shared" si="89"/>
        <v>Aguardando...</v>
      </c>
      <c r="BH143" s="107" t="str">
        <f t="shared" si="89"/>
        <v>Aguardando...</v>
      </c>
      <c r="BI143" s="107" t="str">
        <f t="shared" si="89"/>
        <v>Aguardando...</v>
      </c>
      <c r="BJ143" s="107" t="str">
        <f t="shared" si="89"/>
        <v>Aguardando...</v>
      </c>
      <c r="BK143" s="107" t="str">
        <f t="shared" si="89"/>
        <v>Aguardando...</v>
      </c>
      <c r="BL143" s="107" t="str">
        <f t="shared" si="89"/>
        <v>Aguardando...</v>
      </c>
      <c r="BM143" s="107" t="str">
        <f t="shared" si="89"/>
        <v>Aguardando...</v>
      </c>
      <c r="BN143" s="107" t="str">
        <f t="shared" si="89"/>
        <v>Aguardando...</v>
      </c>
      <c r="BO143" s="107" t="str">
        <f t="shared" si="89"/>
        <v>Aguardando...</v>
      </c>
      <c r="BP143" s="107" t="str">
        <f t="shared" si="89"/>
        <v>Aguardando...</v>
      </c>
      <c r="BQ143" s="107" t="str">
        <f t="shared" si="89"/>
        <v>Aguardando...</v>
      </c>
      <c r="BR143" s="107" t="str">
        <f t="shared" si="89"/>
        <v>Aguardando...</v>
      </c>
    </row>
    <row r="144" spans="1:70" hidden="1" x14ac:dyDescent="0.25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51"/>
        <v>#VALUE!</v>
      </c>
      <c r="AH144" s="13"/>
      <c r="AI144" s="104" t="str">
        <f t="shared" si="88"/>
        <v>Aguardando...</v>
      </c>
      <c r="AJ144" s="104">
        <f t="shared" si="88"/>
        <v>0</v>
      </c>
      <c r="AK144" s="105">
        <f t="shared" si="88"/>
        <v>0</v>
      </c>
      <c r="AL144" s="106"/>
      <c r="AM144" s="104" t="str">
        <f t="shared" si="89"/>
        <v>Aguardando...</v>
      </c>
      <c r="AN144" s="104" t="str">
        <f t="shared" si="89"/>
        <v>Aguardando...</v>
      </c>
      <c r="AO144" s="104" t="str">
        <f t="shared" si="89"/>
        <v>Aguardando...</v>
      </c>
      <c r="AP144" s="104" t="str">
        <f t="shared" si="89"/>
        <v>Aguardando...</v>
      </c>
      <c r="AQ144" s="104" t="str">
        <f t="shared" si="89"/>
        <v>Aguardando...</v>
      </c>
      <c r="AR144" s="104" t="str">
        <f t="shared" si="89"/>
        <v>Aguardando...</v>
      </c>
      <c r="AS144" s="104" t="str">
        <f t="shared" si="89"/>
        <v>Aguardando...</v>
      </c>
      <c r="AT144" s="104" t="str">
        <f t="shared" si="89"/>
        <v>Aguardando...</v>
      </c>
      <c r="AU144" s="104" t="str">
        <f t="shared" si="89"/>
        <v>Aguardando...</v>
      </c>
      <c r="AV144" s="104" t="str">
        <f t="shared" si="89"/>
        <v>Aguardando...</v>
      </c>
      <c r="AW144" s="104" t="str">
        <f t="shared" si="89"/>
        <v>Aguardando...</v>
      </c>
      <c r="AX144" s="104" t="str">
        <f t="shared" si="89"/>
        <v>Aguardando...</v>
      </c>
      <c r="AY144" s="104" t="str">
        <f t="shared" si="89"/>
        <v>Aguardando...</v>
      </c>
      <c r="AZ144" s="104" t="str">
        <f t="shared" si="89"/>
        <v>Aguardando...</v>
      </c>
      <c r="BA144" s="104" t="str">
        <f t="shared" si="89"/>
        <v>Aguardando...</v>
      </c>
      <c r="BB144" s="104" t="str">
        <f t="shared" si="89"/>
        <v>Aguardando...</v>
      </c>
      <c r="BC144" s="104" t="str">
        <f t="shared" si="89"/>
        <v>Aguardando...</v>
      </c>
      <c r="BD144" s="104" t="str">
        <f t="shared" si="89"/>
        <v>Aguardando...</v>
      </c>
      <c r="BE144" s="104" t="str">
        <f t="shared" si="89"/>
        <v>Aguardando...</v>
      </c>
      <c r="BF144" s="104" t="str">
        <f t="shared" si="89"/>
        <v>Aguardando...</v>
      </c>
      <c r="BG144" s="104" t="str">
        <f t="shared" si="89"/>
        <v>Aguardando...</v>
      </c>
      <c r="BH144" s="104" t="str">
        <f t="shared" si="89"/>
        <v>Aguardando...</v>
      </c>
      <c r="BI144" s="104" t="str">
        <f t="shared" si="89"/>
        <v>Aguardando...</v>
      </c>
      <c r="BJ144" s="104" t="str">
        <f t="shared" si="89"/>
        <v>Aguardando...</v>
      </c>
      <c r="BK144" s="104" t="str">
        <f t="shared" si="89"/>
        <v>Aguardando...</v>
      </c>
      <c r="BL144" s="104" t="str">
        <f t="shared" si="89"/>
        <v>Aguardando...</v>
      </c>
      <c r="BM144" s="104" t="str">
        <f t="shared" si="89"/>
        <v>Aguardando...</v>
      </c>
      <c r="BN144" s="104" t="str">
        <f t="shared" si="89"/>
        <v>Aguardando...</v>
      </c>
      <c r="BO144" s="104" t="str">
        <f t="shared" si="89"/>
        <v>Aguardando...</v>
      </c>
      <c r="BP144" s="104" t="str">
        <f t="shared" si="89"/>
        <v>Aguardando...</v>
      </c>
      <c r="BQ144" s="104" t="str">
        <f t="shared" si="89"/>
        <v>Aguardando...</v>
      </c>
      <c r="BR144" s="104" t="str">
        <f t="shared" si="89"/>
        <v>Aguardando...</v>
      </c>
    </row>
    <row r="145" spans="1:70" hidden="1" x14ac:dyDescent="0.25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51"/>
        <v>#VALUE!</v>
      </c>
      <c r="AH145" s="13"/>
      <c r="AI145" s="104" t="str">
        <f t="shared" si="88"/>
        <v>Aguardando...</v>
      </c>
      <c r="AJ145" s="104">
        <f t="shared" si="88"/>
        <v>0</v>
      </c>
      <c r="AK145" s="105">
        <f t="shared" si="88"/>
        <v>0</v>
      </c>
      <c r="AL145" s="106"/>
      <c r="AM145" s="104" t="str">
        <f t="shared" si="89"/>
        <v>Aguardando...</v>
      </c>
      <c r="AN145" s="104" t="str">
        <f t="shared" si="89"/>
        <v>Aguardando...</v>
      </c>
      <c r="AO145" s="104" t="str">
        <f t="shared" si="89"/>
        <v>Aguardando...</v>
      </c>
      <c r="AP145" s="104" t="str">
        <f t="shared" si="89"/>
        <v>Aguardando...</v>
      </c>
      <c r="AQ145" s="104" t="str">
        <f t="shared" si="89"/>
        <v>Aguardando...</v>
      </c>
      <c r="AR145" s="104" t="str">
        <f t="shared" si="89"/>
        <v>Aguardando...</v>
      </c>
      <c r="AS145" s="104" t="str">
        <f t="shared" si="89"/>
        <v>Aguardando...</v>
      </c>
      <c r="AT145" s="104" t="str">
        <f t="shared" si="89"/>
        <v>Aguardando...</v>
      </c>
      <c r="AU145" s="104" t="str">
        <f t="shared" si="89"/>
        <v>Aguardando...</v>
      </c>
      <c r="AV145" s="104" t="str">
        <f t="shared" si="89"/>
        <v>Aguardando...</v>
      </c>
      <c r="AW145" s="104" t="str">
        <f t="shared" si="89"/>
        <v>Aguardando...</v>
      </c>
      <c r="AX145" s="104" t="str">
        <f t="shared" si="89"/>
        <v>Aguardando...</v>
      </c>
      <c r="AY145" s="104" t="str">
        <f t="shared" si="89"/>
        <v>Aguardando...</v>
      </c>
      <c r="AZ145" s="104" t="str">
        <f t="shared" si="89"/>
        <v>Aguardando...</v>
      </c>
      <c r="BA145" s="104" t="str">
        <f t="shared" si="89"/>
        <v>Aguardando...</v>
      </c>
      <c r="BB145" s="104" t="str">
        <f t="shared" si="89"/>
        <v>Aguardando...</v>
      </c>
      <c r="BC145" s="104" t="str">
        <f t="shared" si="89"/>
        <v>Aguardando...</v>
      </c>
      <c r="BD145" s="104" t="str">
        <f t="shared" si="89"/>
        <v>Aguardando...</v>
      </c>
      <c r="BE145" s="104" t="str">
        <f t="shared" si="89"/>
        <v>Aguardando...</v>
      </c>
      <c r="BF145" s="104" t="str">
        <f t="shared" si="89"/>
        <v>Aguardando...</v>
      </c>
      <c r="BG145" s="104" t="str">
        <f t="shared" si="89"/>
        <v>Aguardando...</v>
      </c>
      <c r="BH145" s="104" t="str">
        <f t="shared" si="89"/>
        <v>Aguardando...</v>
      </c>
      <c r="BI145" s="104" t="str">
        <f t="shared" si="89"/>
        <v>Aguardando...</v>
      </c>
      <c r="BJ145" s="104" t="str">
        <f t="shared" si="89"/>
        <v>Aguardando...</v>
      </c>
      <c r="BK145" s="104" t="str">
        <f t="shared" si="89"/>
        <v>Aguardando...</v>
      </c>
      <c r="BL145" s="104" t="str">
        <f t="shared" si="89"/>
        <v>Aguardando...</v>
      </c>
      <c r="BM145" s="104" t="str">
        <f t="shared" si="89"/>
        <v>Aguardando...</v>
      </c>
      <c r="BN145" s="104" t="str">
        <f t="shared" si="89"/>
        <v>Aguardando...</v>
      </c>
      <c r="BO145" s="104" t="str">
        <f t="shared" si="89"/>
        <v>Aguardando...</v>
      </c>
      <c r="BP145" s="104" t="str">
        <f t="shared" si="89"/>
        <v>Aguardando...</v>
      </c>
      <c r="BQ145" s="104" t="str">
        <f t="shared" si="89"/>
        <v>Aguardando...</v>
      </c>
      <c r="BR145" s="104" t="str">
        <f t="shared" si="89"/>
        <v>Aguardando...</v>
      </c>
    </row>
    <row r="146" spans="1:70" x14ac:dyDescent="0.25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51"/>
        <v>0</v>
      </c>
      <c r="AH146" s="13" t="s">
        <v>89</v>
      </c>
      <c r="AI146" s="104">
        <f t="shared" si="88"/>
        <v>0</v>
      </c>
      <c r="AJ146" s="104">
        <f t="shared" si="88"/>
        <v>0</v>
      </c>
      <c r="AK146" s="105">
        <f t="shared" si="88"/>
        <v>0</v>
      </c>
      <c r="AL146" s="106"/>
      <c r="AM146" s="104">
        <f t="shared" si="89"/>
        <v>0</v>
      </c>
      <c r="AN146" s="104">
        <f t="shared" si="89"/>
        <v>0</v>
      </c>
      <c r="AO146" s="104">
        <f t="shared" si="89"/>
        <v>0</v>
      </c>
      <c r="AP146" s="104">
        <f t="shared" si="89"/>
        <v>0</v>
      </c>
      <c r="AQ146" s="104">
        <f t="shared" si="89"/>
        <v>0</v>
      </c>
      <c r="AR146" s="104">
        <f t="shared" si="89"/>
        <v>0</v>
      </c>
      <c r="AS146" s="104">
        <f t="shared" si="89"/>
        <v>0</v>
      </c>
      <c r="AT146" s="104">
        <f t="shared" si="89"/>
        <v>0</v>
      </c>
      <c r="AU146" s="104">
        <f t="shared" si="89"/>
        <v>0</v>
      </c>
      <c r="AV146" s="104">
        <f t="shared" si="89"/>
        <v>1.4492753623188406E-2</v>
      </c>
      <c r="AW146" s="104">
        <f t="shared" si="89"/>
        <v>0.12676056338028169</v>
      </c>
      <c r="AX146" s="104">
        <f t="shared" si="89"/>
        <v>0.47524752475247523</v>
      </c>
      <c r="AY146" s="104">
        <f t="shared" si="89"/>
        <v>0.32608695652173914</v>
      </c>
      <c r="AZ146" s="104">
        <f t="shared" si="89"/>
        <v>0.35869565217391303</v>
      </c>
      <c r="BA146" s="104">
        <f t="shared" si="89"/>
        <v>0.25</v>
      </c>
      <c r="BB146" s="104">
        <f t="shared" si="89"/>
        <v>0.34146341463414637</v>
      </c>
      <c r="BC146" s="104" t="str">
        <f t="shared" si="89"/>
        <v>Aguardando...</v>
      </c>
      <c r="BD146" s="104" t="str">
        <f t="shared" si="89"/>
        <v>Aguardando...</v>
      </c>
      <c r="BE146" s="104" t="str">
        <f t="shared" si="89"/>
        <v>Aguardando...</v>
      </c>
      <c r="BF146" s="104" t="str">
        <f t="shared" si="89"/>
        <v>Aguardando...</v>
      </c>
      <c r="BG146" s="104" t="str">
        <f t="shared" si="89"/>
        <v>Aguardando...</v>
      </c>
      <c r="BH146" s="104" t="str">
        <f t="shared" si="89"/>
        <v>Aguardando...</v>
      </c>
      <c r="BI146" s="104" t="str">
        <f t="shared" si="89"/>
        <v>Aguardando...</v>
      </c>
      <c r="BJ146" s="104" t="str">
        <f t="shared" si="89"/>
        <v>Aguardando...</v>
      </c>
      <c r="BK146" s="104" t="str">
        <f t="shared" si="89"/>
        <v>Aguardando...</v>
      </c>
      <c r="BL146" s="104" t="str">
        <f t="shared" si="89"/>
        <v>Aguardando...</v>
      </c>
      <c r="BM146" s="104" t="str">
        <f t="shared" si="89"/>
        <v>Aguardando...</v>
      </c>
      <c r="BN146" s="104" t="str">
        <f t="shared" si="89"/>
        <v>Aguardando...</v>
      </c>
      <c r="BO146" s="104" t="str">
        <f t="shared" si="89"/>
        <v>Aguardando...</v>
      </c>
      <c r="BP146" s="104" t="str">
        <f t="shared" si="89"/>
        <v>Aguardando...</v>
      </c>
      <c r="BQ146" s="104" t="str">
        <f t="shared" si="89"/>
        <v>Aguardando...</v>
      </c>
      <c r="BR146" s="104" t="str">
        <f t="shared" si="89"/>
        <v>Aguardando...</v>
      </c>
    </row>
    <row r="147" spans="1:70" hidden="1" x14ac:dyDescent="0.25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51"/>
        <v>#VALUE!</v>
      </c>
      <c r="AH147" s="13"/>
      <c r="AI147" s="104" t="str">
        <f t="shared" si="88"/>
        <v>Aguardando...</v>
      </c>
      <c r="AJ147" s="104">
        <f t="shared" si="88"/>
        <v>0</v>
      </c>
      <c r="AK147" s="105">
        <f t="shared" si="88"/>
        <v>0</v>
      </c>
      <c r="AL147" s="106"/>
      <c r="AM147" s="104" t="str">
        <f t="shared" si="89"/>
        <v>Aguardando...</v>
      </c>
      <c r="AN147" s="104" t="str">
        <f t="shared" si="89"/>
        <v>Aguardando...</v>
      </c>
      <c r="AO147" s="104" t="str">
        <f t="shared" si="89"/>
        <v>Aguardando...</v>
      </c>
      <c r="AP147" s="104" t="str">
        <f t="shared" si="89"/>
        <v>Aguardando...</v>
      </c>
      <c r="AQ147" s="104" t="str">
        <f t="shared" si="89"/>
        <v>Aguardando...</v>
      </c>
      <c r="AR147" s="104" t="str">
        <f t="shared" si="89"/>
        <v>Aguardando...</v>
      </c>
      <c r="AS147" s="104" t="str">
        <f t="shared" si="89"/>
        <v>Aguardando...</v>
      </c>
      <c r="AT147" s="104" t="str">
        <f t="shared" si="89"/>
        <v>Aguardando...</v>
      </c>
      <c r="AU147" s="104" t="str">
        <f t="shared" si="89"/>
        <v>Aguardando...</v>
      </c>
      <c r="AV147" s="104" t="str">
        <f t="shared" si="89"/>
        <v>Aguardando...</v>
      </c>
      <c r="AW147" s="104" t="str">
        <f t="shared" si="89"/>
        <v>Aguardando...</v>
      </c>
      <c r="AX147" s="104" t="str">
        <f t="shared" si="89"/>
        <v>Aguardando...</v>
      </c>
      <c r="AY147" s="104" t="str">
        <f t="shared" si="89"/>
        <v>Aguardando...</v>
      </c>
      <c r="AZ147" s="104" t="str">
        <f t="shared" si="89"/>
        <v>Aguardando...</v>
      </c>
      <c r="BA147" s="104" t="str">
        <f t="shared" si="89"/>
        <v>Aguardando...</v>
      </c>
      <c r="BB147" s="104" t="str">
        <f t="shared" si="89"/>
        <v>Aguardando...</v>
      </c>
      <c r="BC147" s="104" t="str">
        <f t="shared" si="89"/>
        <v>Aguardando...</v>
      </c>
      <c r="BD147" s="104" t="str">
        <f t="shared" si="89"/>
        <v>Aguardando...</v>
      </c>
      <c r="BE147" s="104" t="str">
        <f t="shared" si="89"/>
        <v>Aguardando...</v>
      </c>
      <c r="BF147" s="104" t="str">
        <f t="shared" si="89"/>
        <v>Aguardando...</v>
      </c>
      <c r="BG147" s="104" t="str">
        <f t="shared" si="89"/>
        <v>Aguardando...</v>
      </c>
      <c r="BH147" s="104" t="str">
        <f t="shared" si="89"/>
        <v>Aguardando...</v>
      </c>
      <c r="BI147" s="104" t="str">
        <f t="shared" si="89"/>
        <v>Aguardando...</v>
      </c>
      <c r="BJ147" s="104" t="str">
        <f t="shared" si="89"/>
        <v>Aguardando...</v>
      </c>
      <c r="BK147" s="104" t="str">
        <f t="shared" si="89"/>
        <v>Aguardando...</v>
      </c>
      <c r="BL147" s="104" t="str">
        <f t="shared" si="89"/>
        <v>Aguardando...</v>
      </c>
      <c r="BM147" s="104" t="str">
        <f t="shared" si="89"/>
        <v>Aguardando...</v>
      </c>
      <c r="BN147" s="104" t="str">
        <f t="shared" si="89"/>
        <v>Aguardando...</v>
      </c>
      <c r="BO147" s="104" t="str">
        <f t="shared" si="89"/>
        <v>Aguardando...</v>
      </c>
      <c r="BP147" s="104" t="str">
        <f t="shared" si="89"/>
        <v>Aguardando...</v>
      </c>
      <c r="BQ147" s="104" t="str">
        <f t="shared" si="89"/>
        <v>Aguardando...</v>
      </c>
      <c r="BR147" s="104" t="str">
        <f t="shared" si="89"/>
        <v>Aguardando...</v>
      </c>
    </row>
    <row r="148" spans="1:70" x14ac:dyDescent="0.25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51"/>
        <v>0</v>
      </c>
      <c r="AH148" s="13" t="s">
        <v>86</v>
      </c>
      <c r="AI148" s="104">
        <f t="shared" si="88"/>
        <v>0</v>
      </c>
      <c r="AJ148" s="104">
        <f t="shared" si="88"/>
        <v>0</v>
      </c>
      <c r="AK148" s="105">
        <f t="shared" si="88"/>
        <v>0</v>
      </c>
      <c r="AL148" s="106"/>
      <c r="AM148" s="104">
        <f t="shared" si="89"/>
        <v>0</v>
      </c>
      <c r="AN148" s="104">
        <f t="shared" si="89"/>
        <v>0</v>
      </c>
      <c r="AO148" s="104">
        <f t="shared" si="89"/>
        <v>0</v>
      </c>
      <c r="AP148" s="104">
        <f t="shared" si="89"/>
        <v>0</v>
      </c>
      <c r="AQ148" s="104">
        <f t="shared" si="89"/>
        <v>0</v>
      </c>
      <c r="AR148" s="104">
        <f t="shared" si="89"/>
        <v>0</v>
      </c>
      <c r="AS148" s="104">
        <f t="shared" si="89"/>
        <v>0</v>
      </c>
      <c r="AT148" s="104">
        <f t="shared" si="89"/>
        <v>0</v>
      </c>
      <c r="AU148" s="104">
        <f t="shared" si="89"/>
        <v>0</v>
      </c>
      <c r="AV148" s="104">
        <f t="shared" si="89"/>
        <v>0.16363636363636364</v>
      </c>
      <c r="AW148" s="104">
        <f t="shared" si="89"/>
        <v>0.38461538461538464</v>
      </c>
      <c r="AX148" s="104">
        <f t="shared" si="89"/>
        <v>0.32758620689655171</v>
      </c>
      <c r="AY148" s="104">
        <f t="shared" si="89"/>
        <v>0.33333333333333331</v>
      </c>
      <c r="AZ148" s="104">
        <f t="shared" si="89"/>
        <v>0.19565217391304349</v>
      </c>
      <c r="BA148" s="104">
        <f t="shared" si="89"/>
        <v>0.32142857142857145</v>
      </c>
      <c r="BB148" s="104">
        <f t="shared" si="89"/>
        <v>0.29032258064516131</v>
      </c>
      <c r="BC148" s="104" t="str">
        <f t="shared" si="89"/>
        <v>Aguardando...</v>
      </c>
      <c r="BD148" s="104" t="str">
        <f t="shared" si="89"/>
        <v>Aguardando...</v>
      </c>
      <c r="BE148" s="104" t="str">
        <f t="shared" si="89"/>
        <v>Aguardando...</v>
      </c>
      <c r="BF148" s="104" t="str">
        <f t="shared" si="89"/>
        <v>Aguardando...</v>
      </c>
      <c r="BG148" s="104" t="str">
        <f t="shared" si="89"/>
        <v>Aguardando...</v>
      </c>
      <c r="BH148" s="104" t="str">
        <f t="shared" si="89"/>
        <v>Aguardando...</v>
      </c>
      <c r="BI148" s="104" t="str">
        <f t="shared" si="89"/>
        <v>Aguardando...</v>
      </c>
      <c r="BJ148" s="104" t="str">
        <f t="shared" si="89"/>
        <v>Aguardando...</v>
      </c>
      <c r="BK148" s="104" t="str">
        <f t="shared" si="89"/>
        <v>Aguardando...</v>
      </c>
      <c r="BL148" s="104" t="str">
        <f t="shared" si="89"/>
        <v>Aguardando...</v>
      </c>
      <c r="BM148" s="104" t="str">
        <f t="shared" si="89"/>
        <v>Aguardando...</v>
      </c>
      <c r="BN148" s="104" t="str">
        <f t="shared" si="89"/>
        <v>Aguardando...</v>
      </c>
      <c r="BO148" s="104" t="str">
        <f t="shared" si="89"/>
        <v>Aguardando...</v>
      </c>
      <c r="BP148" s="104" t="str">
        <f t="shared" si="89"/>
        <v>Aguardando...</v>
      </c>
      <c r="BQ148" s="104" t="str">
        <f t="shared" si="89"/>
        <v>Aguardando...</v>
      </c>
      <c r="BR148" s="104" t="str">
        <f t="shared" si="89"/>
        <v>Aguardando...</v>
      </c>
    </row>
    <row r="149" spans="1:70" x14ac:dyDescent="0.25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51"/>
        <v>0</v>
      </c>
      <c r="AH149" s="13" t="s">
        <v>84</v>
      </c>
      <c r="AI149" s="104">
        <f t="shared" si="88"/>
        <v>0</v>
      </c>
      <c r="AJ149" s="104">
        <f t="shared" si="88"/>
        <v>0</v>
      </c>
      <c r="AK149" s="105">
        <f t="shared" si="88"/>
        <v>0</v>
      </c>
      <c r="AL149" s="106"/>
      <c r="AM149" s="104">
        <f t="shared" si="89"/>
        <v>0</v>
      </c>
      <c r="AN149" s="104">
        <f t="shared" si="89"/>
        <v>0</v>
      </c>
      <c r="AO149" s="104">
        <f t="shared" si="89"/>
        <v>0</v>
      </c>
      <c r="AP149" s="104">
        <f t="shared" si="89"/>
        <v>0</v>
      </c>
      <c r="AQ149" s="104">
        <f t="shared" si="89"/>
        <v>0</v>
      </c>
      <c r="AR149" s="104">
        <f t="shared" si="89"/>
        <v>0</v>
      </c>
      <c r="AS149" s="104">
        <f t="shared" si="89"/>
        <v>0</v>
      </c>
      <c r="AT149" s="104">
        <f t="shared" si="89"/>
        <v>0</v>
      </c>
      <c r="AU149" s="104">
        <f t="shared" si="89"/>
        <v>0</v>
      </c>
      <c r="AV149" s="104">
        <f t="shared" si="89"/>
        <v>0.12676056338028169</v>
      </c>
      <c r="AW149" s="104">
        <f t="shared" si="89"/>
        <v>0.26865671641791045</v>
      </c>
      <c r="AX149" s="104">
        <f t="shared" si="89"/>
        <v>0.21212121212121213</v>
      </c>
      <c r="AY149" s="104">
        <f t="shared" si="89"/>
        <v>0.37209302325581395</v>
      </c>
      <c r="AZ149" s="104">
        <f t="shared" si="89"/>
        <v>0.33766233766233766</v>
      </c>
      <c r="BA149" s="104">
        <f t="shared" si="89"/>
        <v>0.27500000000000002</v>
      </c>
      <c r="BB149" s="104">
        <f t="shared" si="89"/>
        <v>0.31666666666666665</v>
      </c>
      <c r="BC149" s="104" t="str">
        <f t="shared" si="89"/>
        <v>Aguardando...</v>
      </c>
      <c r="BD149" s="104" t="str">
        <f t="shared" si="89"/>
        <v>Aguardando...</v>
      </c>
      <c r="BE149" s="104" t="str">
        <f t="shared" si="89"/>
        <v>Aguardando...</v>
      </c>
      <c r="BF149" s="104" t="str">
        <f t="shared" si="89"/>
        <v>Aguardando...</v>
      </c>
      <c r="BG149" s="104" t="str">
        <f t="shared" si="89"/>
        <v>Aguardando...</v>
      </c>
      <c r="BH149" s="104" t="str">
        <f t="shared" si="89"/>
        <v>Aguardando...</v>
      </c>
      <c r="BI149" s="104" t="str">
        <f t="shared" si="89"/>
        <v>Aguardando...</v>
      </c>
      <c r="BJ149" s="104" t="str">
        <f t="shared" si="89"/>
        <v>Aguardando...</v>
      </c>
      <c r="BK149" s="104" t="str">
        <f t="shared" si="89"/>
        <v>Aguardando...</v>
      </c>
      <c r="BL149" s="104" t="str">
        <f t="shared" si="89"/>
        <v>Aguardando...</v>
      </c>
      <c r="BM149" s="104" t="str">
        <f t="shared" si="89"/>
        <v>Aguardando...</v>
      </c>
      <c r="BN149" s="104" t="str">
        <f t="shared" si="89"/>
        <v>Aguardando...</v>
      </c>
      <c r="BO149" s="104" t="str">
        <f t="shared" si="89"/>
        <v>Aguardando...</v>
      </c>
      <c r="BP149" s="104" t="str">
        <f t="shared" si="89"/>
        <v>Aguardando...</v>
      </c>
      <c r="BQ149" s="104" t="str">
        <f t="shared" si="89"/>
        <v>Aguardando...</v>
      </c>
      <c r="BR149" s="104" t="str">
        <f t="shared" si="89"/>
        <v>Aguardando...</v>
      </c>
    </row>
    <row r="150" spans="1:70" x14ac:dyDescent="0.25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90">(AM150/31)*5</f>
        <v>0</v>
      </c>
      <c r="AH150" s="20" t="s">
        <v>23</v>
      </c>
      <c r="AI150" s="108">
        <f t="shared" si="88"/>
        <v>0</v>
      </c>
      <c r="AJ150" s="108">
        <f t="shared" si="88"/>
        <v>0</v>
      </c>
      <c r="AK150" s="109">
        <f t="shared" si="88"/>
        <v>0</v>
      </c>
      <c r="AL150" s="110"/>
      <c r="AM150" s="108">
        <f t="shared" si="89"/>
        <v>0</v>
      </c>
      <c r="AN150" s="108">
        <f t="shared" si="89"/>
        <v>0</v>
      </c>
      <c r="AO150" s="108">
        <f t="shared" si="89"/>
        <v>0</v>
      </c>
      <c r="AP150" s="108">
        <f t="shared" si="89"/>
        <v>0</v>
      </c>
      <c r="AQ150" s="108">
        <f t="shared" si="89"/>
        <v>0</v>
      </c>
      <c r="AR150" s="108">
        <f t="shared" si="89"/>
        <v>0</v>
      </c>
      <c r="AS150" s="108">
        <f t="shared" si="89"/>
        <v>0</v>
      </c>
      <c r="AT150" s="108">
        <f t="shared" si="89"/>
        <v>0</v>
      </c>
      <c r="AU150" s="108">
        <f t="shared" si="89"/>
        <v>0</v>
      </c>
      <c r="AV150" s="108">
        <f t="shared" si="89"/>
        <v>8.9219330855018583E-2</v>
      </c>
      <c r="AW150" s="108">
        <f t="shared" si="89"/>
        <v>0.2857142857142857</v>
      </c>
      <c r="AX150" s="108">
        <f t="shared" si="89"/>
        <v>0.37820512820512819</v>
      </c>
      <c r="AY150" s="108">
        <f t="shared" si="89"/>
        <v>0.35135135135135137</v>
      </c>
      <c r="AZ150" s="108">
        <f t="shared" si="89"/>
        <v>0.2932551319648094</v>
      </c>
      <c r="BA150" s="108">
        <f t="shared" si="89"/>
        <v>0.30969267139479906</v>
      </c>
      <c r="BB150" s="108">
        <f t="shared" si="89"/>
        <v>0.3350253807106599</v>
      </c>
      <c r="BC150" s="108">
        <f t="shared" si="89"/>
        <v>0</v>
      </c>
      <c r="BD150" s="108">
        <f t="shared" si="89"/>
        <v>0</v>
      </c>
      <c r="BE150" s="108">
        <f t="shared" si="89"/>
        <v>0</v>
      </c>
      <c r="BF150" s="108">
        <f t="shared" si="89"/>
        <v>0</v>
      </c>
      <c r="BG150" s="108">
        <f t="shared" si="89"/>
        <v>0</v>
      </c>
      <c r="BH150" s="108">
        <f t="shared" si="89"/>
        <v>0</v>
      </c>
      <c r="BI150" s="108">
        <f t="shared" si="89"/>
        <v>0</v>
      </c>
      <c r="BJ150" s="108">
        <f t="shared" si="89"/>
        <v>0</v>
      </c>
      <c r="BK150" s="108">
        <f t="shared" si="89"/>
        <v>0</v>
      </c>
      <c r="BL150" s="108">
        <f t="shared" si="89"/>
        <v>0</v>
      </c>
      <c r="BM150" s="108">
        <f t="shared" si="89"/>
        <v>0</v>
      </c>
      <c r="BN150" s="108">
        <f t="shared" si="89"/>
        <v>0</v>
      </c>
      <c r="BO150" s="108">
        <f t="shared" si="89"/>
        <v>0</v>
      </c>
      <c r="BP150" s="108">
        <f t="shared" si="89"/>
        <v>0</v>
      </c>
      <c r="BQ150" s="108">
        <f t="shared" si="89"/>
        <v>0</v>
      </c>
      <c r="BR150" s="108">
        <f>IF(BR140="","Aguardando...",IFERROR(((BR130-BR140)/BR130),0))</f>
        <v>0</v>
      </c>
    </row>
    <row r="151" spans="1:70" x14ac:dyDescent="0.25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90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 x14ac:dyDescent="0.2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90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91">AM$20</f>
        <v>#NAME?</v>
      </c>
      <c r="AN152" s="8" t="e">
        <f t="shared" ca="1" si="91"/>
        <v>#NAME?</v>
      </c>
      <c r="AO152" s="8" t="e">
        <f t="shared" ca="1" si="91"/>
        <v>#NAME?</v>
      </c>
      <c r="AP152" s="8" t="e">
        <f t="shared" ca="1" si="91"/>
        <v>#NAME?</v>
      </c>
      <c r="AQ152" s="8" t="e">
        <f t="shared" ca="1" si="91"/>
        <v>#NAME?</v>
      </c>
      <c r="AR152" s="8" t="e">
        <f t="shared" ca="1" si="91"/>
        <v>#NAME?</v>
      </c>
      <c r="AS152" s="8" t="e">
        <f t="shared" ca="1" si="91"/>
        <v>#NAME?</v>
      </c>
      <c r="AT152" s="8" t="e">
        <f t="shared" ca="1" si="91"/>
        <v>#NAME?</v>
      </c>
      <c r="AU152" s="8" t="e">
        <f t="shared" ca="1" si="91"/>
        <v>#NAME?</v>
      </c>
      <c r="AV152" s="8" t="e">
        <f t="shared" ca="1" si="91"/>
        <v>#NAME?</v>
      </c>
      <c r="AW152" s="8" t="e">
        <f t="shared" ca="1" si="91"/>
        <v>#NAME?</v>
      </c>
      <c r="AX152" s="8" t="e">
        <f t="shared" ca="1" si="91"/>
        <v>#NAME?</v>
      </c>
      <c r="AY152" s="8" t="e">
        <f t="shared" ca="1" si="91"/>
        <v>#NAME?</v>
      </c>
      <c r="AZ152" s="8" t="e">
        <f t="shared" ca="1" si="91"/>
        <v>#NAME?</v>
      </c>
      <c r="BA152" s="8" t="e">
        <f t="shared" ca="1" si="91"/>
        <v>#NAME?</v>
      </c>
      <c r="BB152" s="8" t="e">
        <f t="shared" ca="1" si="91"/>
        <v>#NAME?</v>
      </c>
      <c r="BC152" s="8" t="e">
        <f t="shared" ca="1" si="91"/>
        <v>#NAME?</v>
      </c>
      <c r="BD152" s="8" t="e">
        <f t="shared" ca="1" si="91"/>
        <v>#NAME?</v>
      </c>
      <c r="BE152" s="8" t="e">
        <f t="shared" ca="1" si="91"/>
        <v>#NAME?</v>
      </c>
      <c r="BF152" s="8" t="e">
        <f t="shared" ca="1" si="91"/>
        <v>#NAME?</v>
      </c>
      <c r="BG152" s="8" t="e">
        <f t="shared" ca="1" si="91"/>
        <v>#NAME?</v>
      </c>
      <c r="BH152" s="8" t="e">
        <f t="shared" ca="1" si="91"/>
        <v>#NAME?</v>
      </c>
      <c r="BI152" s="8" t="e">
        <f t="shared" ca="1" si="91"/>
        <v>#NAME?</v>
      </c>
      <c r="BJ152" s="8" t="e">
        <f t="shared" ca="1" si="91"/>
        <v>#NAME?</v>
      </c>
      <c r="BK152" s="8" t="e">
        <f t="shared" ca="1" si="91"/>
        <v>#NAME?</v>
      </c>
      <c r="BL152" s="8" t="e">
        <f t="shared" ca="1" si="91"/>
        <v>#NAME?</v>
      </c>
      <c r="BM152" s="8" t="e">
        <f t="shared" ca="1" si="91"/>
        <v>#NAME?</v>
      </c>
      <c r="BN152" s="8" t="e">
        <f t="shared" ca="1" si="91"/>
        <v>#NAME?</v>
      </c>
      <c r="BO152" s="8" t="e">
        <f t="shared" ca="1" si="91"/>
        <v>#NAME?</v>
      </c>
      <c r="BP152" s="8" t="e">
        <f t="shared" ca="1" si="91"/>
        <v>#NAME?</v>
      </c>
      <c r="BQ152" s="8" t="e">
        <f t="shared" ca="1" si="91"/>
        <v>#NAME?</v>
      </c>
      <c r="BR152" s="8" t="e">
        <f t="shared" ca="1" si="91"/>
        <v>#NAME?</v>
      </c>
    </row>
    <row r="153" spans="1:70" x14ac:dyDescent="0.25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90"/>
        <v>6.4516129032258061</v>
      </c>
      <c r="AH153" s="13" t="s">
        <v>82</v>
      </c>
      <c r="AI153" s="39">
        <v>60</v>
      </c>
      <c r="AJ153" s="39">
        <f t="shared" ref="AJ153:AJ158" si="92">ROUND(((AI153/31)*26),0)</f>
        <v>50</v>
      </c>
      <c r="AK153" s="18">
        <f t="shared" ref="AK153:AK159" si="93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 x14ac:dyDescent="0.25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90"/>
        <v>0</v>
      </c>
      <c r="AH154" s="13" t="s">
        <v>96</v>
      </c>
      <c r="AI154" s="39"/>
      <c r="AJ154" s="39">
        <f t="shared" si="92"/>
        <v>0</v>
      </c>
      <c r="AK154" s="18">
        <f t="shared" si="93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 x14ac:dyDescent="0.25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90"/>
        <v>6.4516129032258061</v>
      </c>
      <c r="AH155" s="13" t="s">
        <v>83</v>
      </c>
      <c r="AI155" s="39">
        <v>60</v>
      </c>
      <c r="AJ155" s="39">
        <f t="shared" si="92"/>
        <v>50</v>
      </c>
      <c r="AK155" s="18">
        <f t="shared" si="93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 x14ac:dyDescent="0.25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90"/>
        <v>0</v>
      </c>
      <c r="AH156" s="13" t="s">
        <v>89</v>
      </c>
      <c r="AI156" s="39"/>
      <c r="AJ156" s="39">
        <f t="shared" si="92"/>
        <v>0</v>
      </c>
      <c r="AK156" s="18">
        <f t="shared" si="93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 x14ac:dyDescent="0.25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90"/>
        <v>5.32258064516129</v>
      </c>
      <c r="AH157" s="13" t="s">
        <v>86</v>
      </c>
      <c r="AI157" s="39">
        <v>40</v>
      </c>
      <c r="AJ157" s="39">
        <f t="shared" si="92"/>
        <v>34</v>
      </c>
      <c r="AK157" s="18">
        <f t="shared" si="93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 x14ac:dyDescent="0.25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90"/>
        <v>25.322580645161288</v>
      </c>
      <c r="AH158" s="13" t="s">
        <v>84</v>
      </c>
      <c r="AI158" s="39">
        <v>50</v>
      </c>
      <c r="AJ158" s="39">
        <f t="shared" si="92"/>
        <v>42</v>
      </c>
      <c r="AK158" s="18">
        <f t="shared" si="93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 x14ac:dyDescent="0.25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90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3"/>
        <v>226.45161290322579</v>
      </c>
      <c r="AL159" s="99"/>
      <c r="AM159" s="42">
        <f t="shared" ref="AM159:AS159" si="94">SUM(AM153:AM158)</f>
        <v>270</v>
      </c>
      <c r="AN159" s="42">
        <f t="shared" si="94"/>
        <v>249</v>
      </c>
      <c r="AO159" s="42">
        <f t="shared" si="94"/>
        <v>224</v>
      </c>
      <c r="AP159" s="42">
        <f t="shared" si="94"/>
        <v>237</v>
      </c>
      <c r="AQ159" s="42">
        <f t="shared" si="94"/>
        <v>234</v>
      </c>
      <c r="AR159" s="42">
        <f t="shared" si="94"/>
        <v>231</v>
      </c>
      <c r="AS159" s="42">
        <f t="shared" si="94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5">SUM(AW153:AW158)</f>
        <v>22896</v>
      </c>
      <c r="AX159" s="42">
        <f t="shared" si="95"/>
        <v>25332</v>
      </c>
      <c r="AY159" s="42">
        <f t="shared" si="95"/>
        <v>27187</v>
      </c>
      <c r="AZ159" s="42">
        <f t="shared" si="95"/>
        <v>26465</v>
      </c>
      <c r="BA159" s="42">
        <f t="shared" si="95"/>
        <v>27319</v>
      </c>
      <c r="BB159" s="42">
        <f t="shared" si="95"/>
        <v>26594</v>
      </c>
      <c r="BC159" s="42">
        <f t="shared" si="95"/>
        <v>0</v>
      </c>
      <c r="BD159" s="42">
        <f t="shared" si="95"/>
        <v>0</v>
      </c>
      <c r="BE159" s="42">
        <f t="shared" si="95"/>
        <v>0</v>
      </c>
      <c r="BF159" s="42">
        <f t="shared" si="95"/>
        <v>0</v>
      </c>
      <c r="BG159" s="42">
        <f t="shared" si="95"/>
        <v>0</v>
      </c>
      <c r="BH159" s="42">
        <f t="shared" si="95"/>
        <v>0</v>
      </c>
      <c r="BI159" s="42">
        <f t="shared" si="95"/>
        <v>0</v>
      </c>
      <c r="BJ159" s="42">
        <f t="shared" si="95"/>
        <v>0</v>
      </c>
      <c r="BK159" s="42">
        <f t="shared" si="95"/>
        <v>0</v>
      </c>
      <c r="BL159" s="42">
        <f t="shared" si="95"/>
        <v>0</v>
      </c>
      <c r="BM159" s="42">
        <f t="shared" si="95"/>
        <v>0</v>
      </c>
      <c r="BN159" s="42">
        <f t="shared" si="95"/>
        <v>0</v>
      </c>
      <c r="BO159" s="42">
        <f t="shared" si="95"/>
        <v>0</v>
      </c>
      <c r="BP159" s="42">
        <f t="shared" si="95"/>
        <v>0</v>
      </c>
      <c r="BQ159" s="42">
        <f t="shared" si="95"/>
        <v>0</v>
      </c>
      <c r="BR159" s="42">
        <f t="shared" si="95"/>
        <v>0</v>
      </c>
    </row>
    <row r="160" spans="1:70" x14ac:dyDescent="0.25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90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 x14ac:dyDescent="0.25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6">P10</f>
        <v>#NAME?</v>
      </c>
      <c r="Q161" s="8" t="e">
        <f t="shared" ca="1" si="96"/>
        <v>#NAME?</v>
      </c>
      <c r="R161" s="8" t="e">
        <f t="shared" ca="1" si="96"/>
        <v>#NAME?</v>
      </c>
      <c r="S161" s="8" t="e">
        <f t="shared" ca="1" si="96"/>
        <v>#NAME?</v>
      </c>
      <c r="T161" s="8" t="e">
        <f t="shared" ca="1" si="96"/>
        <v>#NAME?</v>
      </c>
      <c r="U161" s="8" t="e">
        <f t="shared" ca="1" si="96"/>
        <v>#NAME?</v>
      </c>
      <c r="V161" s="8" t="e">
        <f t="shared" ca="1" si="96"/>
        <v>#NAME?</v>
      </c>
      <c r="W161" s="8" t="e">
        <f t="shared" ca="1" si="96"/>
        <v>#NAME?</v>
      </c>
      <c r="X161" s="8" t="e">
        <f t="shared" ca="1" si="96"/>
        <v>#NAME?</v>
      </c>
      <c r="Y161" s="8" t="e">
        <f t="shared" ca="1" si="96"/>
        <v>#NAME?</v>
      </c>
      <c r="Z161" s="8" t="e">
        <f t="shared" ca="1" si="96"/>
        <v>#NAME?</v>
      </c>
      <c r="AA161" s="8" t="e">
        <f t="shared" ca="1" si="96"/>
        <v>#NAME?</v>
      </c>
      <c r="AB161" s="8" t="e">
        <f t="shared" ca="1" si="96"/>
        <v>#NAME?</v>
      </c>
      <c r="AC161" s="8" t="e">
        <f t="shared" ca="1" si="96"/>
        <v>#NAME?</v>
      </c>
      <c r="AD161" s="8" t="e">
        <f t="shared" ca="1" si="96"/>
        <v>#NAME?</v>
      </c>
      <c r="AE161" s="8" t="e">
        <f t="shared" ca="1" si="96"/>
        <v>#NAME?</v>
      </c>
      <c r="AF161" s="8"/>
      <c r="AG161" s="8" t="e">
        <f t="shared" ca="1" si="90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7">AM10</f>
        <v>#NAME?</v>
      </c>
      <c r="AN161" s="8" t="e">
        <f t="shared" ca="1" si="97"/>
        <v>#NAME?</v>
      </c>
      <c r="AO161" s="8" t="e">
        <f t="shared" ca="1" si="97"/>
        <v>#NAME?</v>
      </c>
      <c r="AP161" s="8" t="e">
        <f t="shared" ca="1" si="97"/>
        <v>#NAME?</v>
      </c>
      <c r="AQ161" s="8" t="e">
        <f t="shared" ca="1" si="97"/>
        <v>#NAME?</v>
      </c>
      <c r="AR161" s="8" t="e">
        <f t="shared" ca="1" si="97"/>
        <v>#NAME?</v>
      </c>
      <c r="AS161" s="8" t="e">
        <f t="shared" ca="1" si="97"/>
        <v>#NAME?</v>
      </c>
      <c r="AT161" s="8" t="e">
        <f t="shared" ca="1" si="97"/>
        <v>#NAME?</v>
      </c>
      <c r="AU161" s="8" t="e">
        <f t="shared" ca="1" si="97"/>
        <v>#NAME?</v>
      </c>
      <c r="AV161" s="8" t="e">
        <f t="shared" ca="1" si="97"/>
        <v>#NAME?</v>
      </c>
      <c r="AW161" s="8" t="e">
        <f t="shared" ca="1" si="97"/>
        <v>#NAME?</v>
      </c>
      <c r="AX161" s="8" t="e">
        <f t="shared" ca="1" si="97"/>
        <v>#NAME?</v>
      </c>
      <c r="AY161" s="8" t="e">
        <f t="shared" ca="1" si="97"/>
        <v>#NAME?</v>
      </c>
      <c r="AZ161" s="8" t="e">
        <f t="shared" ca="1" si="97"/>
        <v>#NAME?</v>
      </c>
      <c r="BA161" s="8" t="e">
        <f t="shared" ca="1" si="97"/>
        <v>#NAME?</v>
      </c>
      <c r="BB161" s="8" t="e">
        <f t="shared" ca="1" si="97"/>
        <v>#NAME?</v>
      </c>
      <c r="BC161" s="8" t="e">
        <f t="shared" ca="1" si="97"/>
        <v>#NAME?</v>
      </c>
      <c r="BD161" s="8" t="e">
        <f t="shared" ca="1" si="97"/>
        <v>#NAME?</v>
      </c>
      <c r="BE161" s="8" t="e">
        <f t="shared" ca="1" si="97"/>
        <v>#NAME?</v>
      </c>
      <c r="BF161" s="8" t="e">
        <f t="shared" ca="1" si="97"/>
        <v>#NAME?</v>
      </c>
      <c r="BG161" s="8" t="e">
        <f t="shared" ca="1" si="97"/>
        <v>#NAME?</v>
      </c>
      <c r="BH161" s="8" t="e">
        <f t="shared" ca="1" si="97"/>
        <v>#NAME?</v>
      </c>
      <c r="BI161" s="8" t="e">
        <f t="shared" ca="1" si="97"/>
        <v>#NAME?</v>
      </c>
      <c r="BJ161" s="8" t="e">
        <f t="shared" ca="1" si="97"/>
        <v>#NAME?</v>
      </c>
      <c r="BK161" s="8" t="e">
        <f t="shared" ca="1" si="97"/>
        <v>#NAME?</v>
      </c>
      <c r="BL161" s="8" t="e">
        <f t="shared" ca="1" si="97"/>
        <v>#NAME?</v>
      </c>
      <c r="BM161" s="8" t="e">
        <f t="shared" ca="1" si="97"/>
        <v>#NAME?</v>
      </c>
      <c r="BN161" s="8" t="e">
        <f t="shared" ca="1" si="97"/>
        <v>#NAME?</v>
      </c>
      <c r="BO161" s="8" t="e">
        <f t="shared" ca="1" si="97"/>
        <v>#NAME?</v>
      </c>
      <c r="BP161" s="8" t="e">
        <f t="shared" ca="1" si="97"/>
        <v>#NAME?</v>
      </c>
      <c r="BQ161" s="8" t="e">
        <f t="shared" ca="1" si="97"/>
        <v>#NAME?</v>
      </c>
      <c r="BR161" s="8" t="e">
        <f t="shared" ca="1" si="97"/>
        <v>#NAME?</v>
      </c>
    </row>
    <row r="162" spans="1:70" s="19" customFormat="1" hidden="1" x14ac:dyDescent="0.25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90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 x14ac:dyDescent="0.25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90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 x14ac:dyDescent="0.25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90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 x14ac:dyDescent="0.25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90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 x14ac:dyDescent="0.25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90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 x14ac:dyDescent="0.25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90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 x14ac:dyDescent="0.25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90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 x14ac:dyDescent="0.25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8">SUM(I162:I166)</f>
        <v>160</v>
      </c>
      <c r="J169" s="42">
        <f t="shared" si="98"/>
        <v>140</v>
      </c>
      <c r="K169" s="42">
        <f t="shared" si="98"/>
        <v>150</v>
      </c>
      <c r="L169" s="42">
        <f t="shared" si="98"/>
        <v>150</v>
      </c>
      <c r="M169" s="42">
        <f t="shared" si="98"/>
        <v>180</v>
      </c>
      <c r="N169" s="42">
        <f t="shared" si="98"/>
        <v>150</v>
      </c>
      <c r="O169" s="42">
        <f>SUM(O162:O168)</f>
        <v>700</v>
      </c>
      <c r="P169" s="42">
        <f t="shared" ref="P169:BR169" si="99">SUM(P162:P168)</f>
        <v>420</v>
      </c>
      <c r="Q169" s="42">
        <f t="shared" si="99"/>
        <v>505</v>
      </c>
      <c r="R169" s="42">
        <f t="shared" si="99"/>
        <v>505</v>
      </c>
      <c r="S169" s="42">
        <f t="shared" si="99"/>
        <v>460</v>
      </c>
      <c r="T169" s="42">
        <f t="shared" si="99"/>
        <v>460</v>
      </c>
      <c r="U169" s="42">
        <f t="shared" si="99"/>
        <v>460</v>
      </c>
      <c r="V169" s="42">
        <f t="shared" si="99"/>
        <v>460</v>
      </c>
      <c r="W169" s="42">
        <f t="shared" si="99"/>
        <v>460</v>
      </c>
      <c r="X169" s="42">
        <v>460</v>
      </c>
      <c r="Y169" s="42">
        <f t="shared" si="99"/>
        <v>679</v>
      </c>
      <c r="Z169" s="42">
        <f t="shared" si="99"/>
        <v>701</v>
      </c>
      <c r="AA169" s="42">
        <f t="shared" si="99"/>
        <v>728</v>
      </c>
      <c r="AB169" s="42">
        <f t="shared" si="99"/>
        <v>740</v>
      </c>
      <c r="AC169" s="42">
        <f t="shared" si="99"/>
        <v>695</v>
      </c>
      <c r="AD169" s="42">
        <f t="shared" si="99"/>
        <v>863</v>
      </c>
      <c r="AE169" s="42">
        <f t="shared" si="99"/>
        <v>810</v>
      </c>
      <c r="AF169" s="42"/>
      <c r="AG169" s="42">
        <f t="shared" si="90"/>
        <v>0</v>
      </c>
      <c r="AH169" s="40" t="s">
        <v>23</v>
      </c>
      <c r="AI169" s="42"/>
      <c r="AJ169" s="42"/>
      <c r="AK169" s="42"/>
      <c r="AL169" s="42"/>
      <c r="AM169" s="42">
        <f t="shared" si="99"/>
        <v>0</v>
      </c>
      <c r="AN169" s="42">
        <f t="shared" si="99"/>
        <v>0</v>
      </c>
      <c r="AO169" s="42">
        <f t="shared" si="99"/>
        <v>0</v>
      </c>
      <c r="AP169" s="42">
        <f t="shared" si="99"/>
        <v>0</v>
      </c>
      <c r="AQ169" s="42">
        <f t="shared" si="99"/>
        <v>0</v>
      </c>
      <c r="AR169" s="42">
        <f t="shared" si="99"/>
        <v>0</v>
      </c>
      <c r="AS169" s="42">
        <f t="shared" si="99"/>
        <v>0</v>
      </c>
      <c r="AT169" s="42">
        <f t="shared" si="99"/>
        <v>0</v>
      </c>
      <c r="AU169" s="42">
        <f t="shared" si="99"/>
        <v>0</v>
      </c>
      <c r="AV169" s="42">
        <f t="shared" si="99"/>
        <v>0</v>
      </c>
      <c r="AW169" s="42">
        <f t="shared" si="99"/>
        <v>0</v>
      </c>
      <c r="AX169" s="42">
        <f t="shared" si="99"/>
        <v>0</v>
      </c>
      <c r="AY169" s="42">
        <f t="shared" si="99"/>
        <v>0</v>
      </c>
      <c r="AZ169" s="42">
        <f t="shared" si="99"/>
        <v>0</v>
      </c>
      <c r="BA169" s="42">
        <f t="shared" si="99"/>
        <v>0</v>
      </c>
      <c r="BB169" s="42">
        <f t="shared" si="99"/>
        <v>0</v>
      </c>
      <c r="BC169" s="42">
        <f t="shared" si="99"/>
        <v>0</v>
      </c>
      <c r="BD169" s="42">
        <f t="shared" si="99"/>
        <v>0</v>
      </c>
      <c r="BE169" s="42">
        <f t="shared" si="99"/>
        <v>0</v>
      </c>
      <c r="BF169" s="42">
        <f t="shared" si="99"/>
        <v>0</v>
      </c>
      <c r="BG169" s="42">
        <f t="shared" si="99"/>
        <v>0</v>
      </c>
      <c r="BH169" s="42">
        <f t="shared" si="99"/>
        <v>0</v>
      </c>
      <c r="BI169" s="42">
        <f t="shared" si="99"/>
        <v>0</v>
      </c>
      <c r="BJ169" s="42">
        <f t="shared" si="99"/>
        <v>0</v>
      </c>
      <c r="BK169" s="42">
        <f t="shared" si="99"/>
        <v>0</v>
      </c>
      <c r="BL169" s="42">
        <f t="shared" si="99"/>
        <v>0</v>
      </c>
      <c r="BM169" s="42">
        <f t="shared" si="99"/>
        <v>0</v>
      </c>
      <c r="BN169" s="42">
        <f t="shared" si="99"/>
        <v>0</v>
      </c>
      <c r="BO169" s="42">
        <f t="shared" si="99"/>
        <v>0</v>
      </c>
      <c r="BP169" s="42">
        <f t="shared" si="99"/>
        <v>0</v>
      </c>
      <c r="BQ169" s="42">
        <f t="shared" si="99"/>
        <v>0</v>
      </c>
      <c r="BR169" s="42">
        <f t="shared" si="99"/>
        <v>0</v>
      </c>
    </row>
    <row r="170" spans="1:70" hidden="1" x14ac:dyDescent="0.25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90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 x14ac:dyDescent="0.25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100">P10</f>
        <v>#NAME?</v>
      </c>
      <c r="Q171" s="8" t="e">
        <f t="shared" ca="1" si="100"/>
        <v>#NAME?</v>
      </c>
      <c r="R171" s="8" t="e">
        <f t="shared" ca="1" si="100"/>
        <v>#NAME?</v>
      </c>
      <c r="S171" s="8" t="e">
        <f t="shared" ca="1" si="100"/>
        <v>#NAME?</v>
      </c>
      <c r="T171" s="8" t="e">
        <f t="shared" ca="1" si="100"/>
        <v>#NAME?</v>
      </c>
      <c r="U171" s="8" t="e">
        <f t="shared" ca="1" si="100"/>
        <v>#NAME?</v>
      </c>
      <c r="V171" s="8" t="e">
        <f t="shared" ca="1" si="100"/>
        <v>#NAME?</v>
      </c>
      <c r="W171" s="8" t="e">
        <f t="shared" ca="1" si="100"/>
        <v>#NAME?</v>
      </c>
      <c r="X171" s="8" t="e">
        <f t="shared" ca="1" si="100"/>
        <v>#NAME?</v>
      </c>
      <c r="Y171" s="8" t="e">
        <f t="shared" ca="1" si="100"/>
        <v>#NAME?</v>
      </c>
      <c r="Z171" s="8" t="e">
        <f t="shared" ca="1" si="100"/>
        <v>#NAME?</v>
      </c>
      <c r="AA171" s="8" t="e">
        <f t="shared" ca="1" si="100"/>
        <v>#NAME?</v>
      </c>
      <c r="AB171" s="8" t="e">
        <f t="shared" ca="1" si="100"/>
        <v>#NAME?</v>
      </c>
      <c r="AC171" s="8" t="e">
        <f t="shared" ca="1" si="100"/>
        <v>#NAME?</v>
      </c>
      <c r="AD171" s="8" t="e">
        <f t="shared" ca="1" si="100"/>
        <v>#NAME?</v>
      </c>
      <c r="AE171" s="8" t="e">
        <f t="shared" ca="1" si="100"/>
        <v>#NAME?</v>
      </c>
      <c r="AF171" s="8"/>
      <c r="AG171" s="8" t="e">
        <f t="shared" ca="1" si="90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101">AM10</f>
        <v>#NAME?</v>
      </c>
      <c r="AN171" s="8" t="e">
        <f t="shared" ca="1" si="101"/>
        <v>#NAME?</v>
      </c>
      <c r="AO171" s="8" t="e">
        <f t="shared" ca="1" si="101"/>
        <v>#NAME?</v>
      </c>
      <c r="AP171" s="8" t="e">
        <f t="shared" ca="1" si="101"/>
        <v>#NAME?</v>
      </c>
      <c r="AQ171" s="8" t="e">
        <f t="shared" ca="1" si="101"/>
        <v>#NAME?</v>
      </c>
      <c r="AR171" s="8" t="e">
        <f t="shared" ca="1" si="101"/>
        <v>#NAME?</v>
      </c>
      <c r="AS171" s="8" t="e">
        <f t="shared" ca="1" si="101"/>
        <v>#NAME?</v>
      </c>
      <c r="AT171" s="8" t="e">
        <f t="shared" ca="1" si="101"/>
        <v>#NAME?</v>
      </c>
      <c r="AU171" s="8" t="e">
        <f t="shared" ca="1" si="101"/>
        <v>#NAME?</v>
      </c>
      <c r="AV171" s="8" t="e">
        <f t="shared" ca="1" si="101"/>
        <v>#NAME?</v>
      </c>
      <c r="AW171" s="8" t="e">
        <f t="shared" ca="1" si="101"/>
        <v>#NAME?</v>
      </c>
      <c r="AX171" s="8" t="e">
        <f t="shared" ca="1" si="101"/>
        <v>#NAME?</v>
      </c>
      <c r="AY171" s="8" t="e">
        <f t="shared" ca="1" si="101"/>
        <v>#NAME?</v>
      </c>
      <c r="AZ171" s="8" t="e">
        <f t="shared" ca="1" si="101"/>
        <v>#NAME?</v>
      </c>
      <c r="BA171" s="8" t="e">
        <f t="shared" ca="1" si="101"/>
        <v>#NAME?</v>
      </c>
      <c r="BB171" s="8" t="e">
        <f t="shared" ca="1" si="101"/>
        <v>#NAME?</v>
      </c>
      <c r="BC171" s="8" t="e">
        <f t="shared" ca="1" si="101"/>
        <v>#NAME?</v>
      </c>
      <c r="BD171" s="8" t="e">
        <f t="shared" ca="1" si="101"/>
        <v>#NAME?</v>
      </c>
      <c r="BE171" s="8" t="e">
        <f t="shared" ca="1" si="101"/>
        <v>#NAME?</v>
      </c>
      <c r="BF171" s="8" t="e">
        <f t="shared" ca="1" si="101"/>
        <v>#NAME?</v>
      </c>
      <c r="BG171" s="8" t="e">
        <f t="shared" ca="1" si="101"/>
        <v>#NAME?</v>
      </c>
      <c r="BH171" s="8" t="e">
        <f t="shared" ca="1" si="101"/>
        <v>#NAME?</v>
      </c>
      <c r="BI171" s="8" t="e">
        <f t="shared" ca="1" si="101"/>
        <v>#NAME?</v>
      </c>
      <c r="BJ171" s="8" t="e">
        <f t="shared" ca="1" si="101"/>
        <v>#NAME?</v>
      </c>
      <c r="BK171" s="8" t="e">
        <f t="shared" ca="1" si="101"/>
        <v>#NAME?</v>
      </c>
      <c r="BL171" s="8" t="e">
        <f t="shared" ca="1" si="101"/>
        <v>#NAME?</v>
      </c>
      <c r="BM171" s="8" t="e">
        <f t="shared" ca="1" si="101"/>
        <v>#NAME?</v>
      </c>
      <c r="BN171" s="8" t="e">
        <f t="shared" ca="1" si="101"/>
        <v>#NAME?</v>
      </c>
      <c r="BO171" s="8" t="e">
        <f t="shared" ca="1" si="101"/>
        <v>#NAME?</v>
      </c>
      <c r="BP171" s="8" t="e">
        <f t="shared" ca="1" si="101"/>
        <v>#NAME?</v>
      </c>
      <c r="BQ171" s="8" t="e">
        <f t="shared" ca="1" si="101"/>
        <v>#NAME?</v>
      </c>
      <c r="BR171" s="8" t="e">
        <f t="shared" ca="1" si="101"/>
        <v>#NAME?</v>
      </c>
    </row>
    <row r="172" spans="1:70" s="19" customFormat="1" hidden="1" x14ac:dyDescent="0.25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90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 x14ac:dyDescent="0.25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90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 x14ac:dyDescent="0.25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2">P10</f>
        <v>#NAME?</v>
      </c>
      <c r="Q174" s="8" t="e">
        <f t="shared" ca="1" si="102"/>
        <v>#NAME?</v>
      </c>
      <c r="R174" s="8" t="e">
        <f t="shared" ca="1" si="102"/>
        <v>#NAME?</v>
      </c>
      <c r="S174" s="8" t="e">
        <f t="shared" ca="1" si="102"/>
        <v>#NAME?</v>
      </c>
      <c r="T174" s="8" t="e">
        <f t="shared" ca="1" si="102"/>
        <v>#NAME?</v>
      </c>
      <c r="U174" s="8" t="e">
        <f t="shared" ca="1" si="102"/>
        <v>#NAME?</v>
      </c>
      <c r="V174" s="8" t="e">
        <f t="shared" ca="1" si="102"/>
        <v>#NAME?</v>
      </c>
      <c r="W174" s="8" t="e">
        <f t="shared" ca="1" si="102"/>
        <v>#NAME?</v>
      </c>
      <c r="X174" s="8" t="e">
        <f t="shared" ca="1" si="102"/>
        <v>#NAME?</v>
      </c>
      <c r="Y174" s="8" t="e">
        <f t="shared" ca="1" si="102"/>
        <v>#NAME?</v>
      </c>
      <c r="Z174" s="8" t="e">
        <f t="shared" ca="1" si="102"/>
        <v>#NAME?</v>
      </c>
      <c r="AA174" s="8" t="e">
        <f t="shared" ca="1" si="102"/>
        <v>#NAME?</v>
      </c>
      <c r="AB174" s="8" t="e">
        <f t="shared" ca="1" si="102"/>
        <v>#NAME?</v>
      </c>
      <c r="AC174" s="8" t="e">
        <f t="shared" ca="1" si="102"/>
        <v>#NAME?</v>
      </c>
      <c r="AD174" s="8" t="e">
        <f t="shared" ca="1" si="102"/>
        <v>#NAME?</v>
      </c>
      <c r="AE174" s="8" t="e">
        <f t="shared" ca="1" si="102"/>
        <v>#NAME?</v>
      </c>
      <c r="AF174" s="11"/>
      <c r="AG174" s="11" t="e">
        <f t="shared" ca="1" si="90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3">AM10</f>
        <v>#NAME?</v>
      </c>
      <c r="AN174" s="8" t="e">
        <f t="shared" ca="1" si="103"/>
        <v>#NAME?</v>
      </c>
      <c r="AO174" s="8" t="e">
        <f t="shared" ca="1" si="103"/>
        <v>#NAME?</v>
      </c>
      <c r="AP174" s="8" t="e">
        <f t="shared" ca="1" si="103"/>
        <v>#NAME?</v>
      </c>
      <c r="AQ174" s="8" t="e">
        <f t="shared" ca="1" si="103"/>
        <v>#NAME?</v>
      </c>
      <c r="AR174" s="8" t="e">
        <f t="shared" ca="1" si="103"/>
        <v>#NAME?</v>
      </c>
      <c r="AS174" s="8" t="e">
        <f t="shared" ca="1" si="103"/>
        <v>#NAME?</v>
      </c>
      <c r="AT174" s="8" t="e">
        <f t="shared" ca="1" si="103"/>
        <v>#NAME?</v>
      </c>
      <c r="AU174" s="8" t="e">
        <f t="shared" ca="1" si="103"/>
        <v>#NAME?</v>
      </c>
      <c r="AV174" s="8" t="e">
        <f t="shared" ca="1" si="103"/>
        <v>#NAME?</v>
      </c>
      <c r="AW174" s="8" t="e">
        <f t="shared" ca="1" si="103"/>
        <v>#NAME?</v>
      </c>
      <c r="AX174" s="8" t="e">
        <f t="shared" ca="1" si="103"/>
        <v>#NAME?</v>
      </c>
      <c r="AY174" s="8" t="e">
        <f t="shared" ca="1" si="103"/>
        <v>#NAME?</v>
      </c>
      <c r="AZ174" s="8" t="e">
        <f t="shared" ca="1" si="103"/>
        <v>#NAME?</v>
      </c>
      <c r="BA174" s="8" t="e">
        <f t="shared" ca="1" si="103"/>
        <v>#NAME?</v>
      </c>
      <c r="BB174" s="8" t="e">
        <f t="shared" ca="1" si="103"/>
        <v>#NAME?</v>
      </c>
      <c r="BC174" s="8" t="e">
        <f t="shared" ca="1" si="103"/>
        <v>#NAME?</v>
      </c>
      <c r="BD174" s="8" t="e">
        <f t="shared" ca="1" si="103"/>
        <v>#NAME?</v>
      </c>
      <c r="BE174" s="8" t="e">
        <f t="shared" ca="1" si="103"/>
        <v>#NAME?</v>
      </c>
      <c r="BF174" s="8" t="e">
        <f t="shared" ca="1" si="103"/>
        <v>#NAME?</v>
      </c>
      <c r="BG174" s="8" t="e">
        <f t="shared" ca="1" si="103"/>
        <v>#NAME?</v>
      </c>
      <c r="BH174" s="8" t="e">
        <f t="shared" ca="1" si="103"/>
        <v>#NAME?</v>
      </c>
      <c r="BI174" s="8" t="e">
        <f t="shared" ca="1" si="103"/>
        <v>#NAME?</v>
      </c>
      <c r="BJ174" s="8" t="e">
        <f t="shared" ca="1" si="103"/>
        <v>#NAME?</v>
      </c>
      <c r="BK174" s="8" t="e">
        <f t="shared" ca="1" si="103"/>
        <v>#NAME?</v>
      </c>
      <c r="BL174" s="8" t="e">
        <f t="shared" ca="1" si="103"/>
        <v>#NAME?</v>
      </c>
      <c r="BM174" s="8" t="e">
        <f t="shared" ca="1" si="103"/>
        <v>#NAME?</v>
      </c>
      <c r="BN174" s="8" t="e">
        <f t="shared" ca="1" si="103"/>
        <v>#NAME?</v>
      </c>
      <c r="BO174" s="8" t="e">
        <f t="shared" ca="1" si="103"/>
        <v>#NAME?</v>
      </c>
      <c r="BP174" s="8" t="e">
        <f t="shared" ca="1" si="103"/>
        <v>#NAME?</v>
      </c>
      <c r="BQ174" s="8" t="e">
        <f t="shared" ca="1" si="103"/>
        <v>#NAME?</v>
      </c>
      <c r="BR174" s="8" t="e">
        <f t="shared" ca="1" si="103"/>
        <v>#NAME?</v>
      </c>
    </row>
    <row r="175" spans="1:70" s="19" customFormat="1" hidden="1" x14ac:dyDescent="0.25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90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 x14ac:dyDescent="0.25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90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0" s="19" customFormat="1" hidden="1" x14ac:dyDescent="0.25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90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0" s="19" customFormat="1" hidden="1" x14ac:dyDescent="0.25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90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0" s="115" customFormat="1" hidden="1" x14ac:dyDescent="0.25">
      <c r="A179" s="94" t="s">
        <v>23</v>
      </c>
      <c r="B179" s="21">
        <f t="shared" ref="B179:G179" si="104">SUM(B175:B178)</f>
        <v>8909</v>
      </c>
      <c r="C179" s="21">
        <f t="shared" si="104"/>
        <v>6110</v>
      </c>
      <c r="D179" s="21">
        <f t="shared" si="104"/>
        <v>6366</v>
      </c>
      <c r="E179" s="21">
        <f t="shared" si="104"/>
        <v>5739</v>
      </c>
      <c r="F179" s="21">
        <f t="shared" si="104"/>
        <v>6172</v>
      </c>
      <c r="G179" s="21">
        <f t="shared" si="104"/>
        <v>6816</v>
      </c>
      <c r="H179" s="23"/>
      <c r="I179" s="21">
        <f t="shared" ref="I179:N179" si="105">SUM(I175:I178)</f>
        <v>5745</v>
      </c>
      <c r="J179" s="21">
        <f t="shared" si="105"/>
        <v>6335</v>
      </c>
      <c r="K179" s="21">
        <f t="shared" si="105"/>
        <v>6450</v>
      </c>
      <c r="L179" s="21">
        <f t="shared" si="105"/>
        <v>6803</v>
      </c>
      <c r="M179" s="21">
        <f t="shared" si="105"/>
        <v>6616</v>
      </c>
      <c r="N179" s="21">
        <f t="shared" si="105"/>
        <v>7281</v>
      </c>
      <c r="O179" s="23"/>
      <c r="P179" s="23">
        <f t="shared" ref="P179:BR179" si="106">SUM(P175:P178)</f>
        <v>7077</v>
      </c>
      <c r="Q179" s="21">
        <f t="shared" si="106"/>
        <v>6745</v>
      </c>
      <c r="R179" s="21">
        <f t="shared" si="106"/>
        <v>8038</v>
      </c>
      <c r="S179" s="21">
        <f t="shared" si="106"/>
        <v>8116</v>
      </c>
      <c r="T179" s="21">
        <f t="shared" si="106"/>
        <v>8476</v>
      </c>
      <c r="U179" s="21">
        <f t="shared" si="106"/>
        <v>7405</v>
      </c>
      <c r="V179" s="21">
        <f t="shared" si="106"/>
        <v>7212</v>
      </c>
      <c r="W179" s="21">
        <f t="shared" si="106"/>
        <v>7369</v>
      </c>
      <c r="X179" s="21">
        <f>SUM(X175:X178)</f>
        <v>7255</v>
      </c>
      <c r="Y179" s="21">
        <f t="shared" si="106"/>
        <v>7338</v>
      </c>
      <c r="Z179" s="21">
        <f t="shared" si="106"/>
        <v>7485</v>
      </c>
      <c r="AA179" s="21">
        <f t="shared" si="106"/>
        <v>7344</v>
      </c>
      <c r="AB179" s="21">
        <f t="shared" si="106"/>
        <v>8073</v>
      </c>
      <c r="AC179" s="21">
        <f t="shared" si="106"/>
        <v>8675</v>
      </c>
      <c r="AD179" s="21">
        <f t="shared" si="106"/>
        <v>9333</v>
      </c>
      <c r="AE179" s="21">
        <f t="shared" si="106"/>
        <v>9199</v>
      </c>
      <c r="AF179" s="24"/>
      <c r="AG179" s="24">
        <f t="shared" si="90"/>
        <v>0</v>
      </c>
      <c r="AH179" s="94" t="s">
        <v>23</v>
      </c>
      <c r="AI179" s="114"/>
      <c r="AJ179" s="114"/>
      <c r="AK179" s="114"/>
      <c r="AL179" s="114"/>
      <c r="AM179" s="21">
        <f t="shared" si="106"/>
        <v>0</v>
      </c>
      <c r="AN179" s="21">
        <f t="shared" si="106"/>
        <v>0</v>
      </c>
      <c r="AO179" s="21">
        <f t="shared" si="106"/>
        <v>0</v>
      </c>
      <c r="AP179" s="21">
        <f t="shared" si="106"/>
        <v>0</v>
      </c>
      <c r="AQ179" s="21">
        <f t="shared" si="106"/>
        <v>0</v>
      </c>
      <c r="AR179" s="21">
        <f t="shared" si="106"/>
        <v>0</v>
      </c>
      <c r="AS179" s="21">
        <f t="shared" si="106"/>
        <v>0</v>
      </c>
      <c r="AT179" s="21">
        <f t="shared" si="106"/>
        <v>0</v>
      </c>
      <c r="AU179" s="21">
        <f t="shared" si="106"/>
        <v>0</v>
      </c>
      <c r="AV179" s="21">
        <f t="shared" si="106"/>
        <v>0</v>
      </c>
      <c r="AW179" s="21">
        <f t="shared" si="106"/>
        <v>0</v>
      </c>
      <c r="AX179" s="21">
        <f t="shared" si="106"/>
        <v>0</v>
      </c>
      <c r="AY179" s="21">
        <f t="shared" si="106"/>
        <v>0</v>
      </c>
      <c r="AZ179" s="21">
        <f t="shared" si="106"/>
        <v>0</v>
      </c>
      <c r="BA179" s="21">
        <f t="shared" si="106"/>
        <v>0</v>
      </c>
      <c r="BB179" s="21">
        <f t="shared" si="106"/>
        <v>0</v>
      </c>
      <c r="BC179" s="21">
        <f t="shared" si="106"/>
        <v>0</v>
      </c>
      <c r="BD179" s="21">
        <f t="shared" si="106"/>
        <v>0</v>
      </c>
      <c r="BE179" s="21">
        <f t="shared" si="106"/>
        <v>0</v>
      </c>
      <c r="BF179" s="21">
        <f t="shared" si="106"/>
        <v>0</v>
      </c>
      <c r="BG179" s="21">
        <f t="shared" si="106"/>
        <v>0</v>
      </c>
      <c r="BH179" s="21">
        <f t="shared" si="106"/>
        <v>0</v>
      </c>
      <c r="BI179" s="21">
        <f t="shared" si="106"/>
        <v>0</v>
      </c>
      <c r="BJ179" s="21">
        <f t="shared" si="106"/>
        <v>0</v>
      </c>
      <c r="BK179" s="21">
        <f t="shared" si="106"/>
        <v>0</v>
      </c>
      <c r="BL179" s="21">
        <f t="shared" si="106"/>
        <v>0</v>
      </c>
      <c r="BM179" s="21">
        <f t="shared" si="106"/>
        <v>0</v>
      </c>
      <c r="BN179" s="21">
        <f t="shared" si="106"/>
        <v>0</v>
      </c>
      <c r="BO179" s="21">
        <f t="shared" si="106"/>
        <v>0</v>
      </c>
      <c r="BP179" s="21">
        <f t="shared" si="106"/>
        <v>0</v>
      </c>
      <c r="BQ179" s="21">
        <f t="shared" si="106"/>
        <v>0</v>
      </c>
      <c r="BR179" s="21">
        <f t="shared" si="106"/>
        <v>0</v>
      </c>
    </row>
    <row r="180" spans="1:70" hidden="1" x14ac:dyDescent="0.25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90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0" ht="25.5" x14ac:dyDescent="0.2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7">P10</f>
        <v>#NAME?</v>
      </c>
      <c r="Q181" s="8" t="e">
        <f t="shared" ca="1" si="107"/>
        <v>#NAME?</v>
      </c>
      <c r="R181" s="8" t="e">
        <f t="shared" ca="1" si="107"/>
        <v>#NAME?</v>
      </c>
      <c r="S181" s="8" t="e">
        <f t="shared" ca="1" si="107"/>
        <v>#NAME?</v>
      </c>
      <c r="T181" s="8" t="e">
        <f t="shared" ca="1" si="107"/>
        <v>#NAME?</v>
      </c>
      <c r="U181" s="8" t="e">
        <f t="shared" ca="1" si="107"/>
        <v>#NAME?</v>
      </c>
      <c r="V181" s="8" t="e">
        <f t="shared" ca="1" si="107"/>
        <v>#NAME?</v>
      </c>
      <c r="W181" s="8" t="e">
        <f t="shared" ca="1" si="107"/>
        <v>#NAME?</v>
      </c>
      <c r="X181" s="8" t="e">
        <f t="shared" ca="1" si="107"/>
        <v>#NAME?</v>
      </c>
      <c r="Y181" s="8" t="e">
        <f t="shared" ca="1" si="107"/>
        <v>#NAME?</v>
      </c>
      <c r="Z181" s="8" t="e">
        <f t="shared" ca="1" si="107"/>
        <v>#NAME?</v>
      </c>
      <c r="AA181" s="8" t="e">
        <f t="shared" ca="1" si="107"/>
        <v>#NAME?</v>
      </c>
      <c r="AB181" s="8" t="e">
        <f t="shared" ca="1" si="107"/>
        <v>#NAME?</v>
      </c>
      <c r="AC181" s="8" t="e">
        <f t="shared" ca="1" si="107"/>
        <v>#NAME?</v>
      </c>
      <c r="AD181" s="8" t="e">
        <f t="shared" ca="1" si="107"/>
        <v>#NAME?</v>
      </c>
      <c r="AE181" s="8" t="e">
        <f t="shared" ca="1" si="107"/>
        <v>#NAME?</v>
      </c>
      <c r="AF181" s="11"/>
      <c r="AG181" s="11" t="e">
        <f t="shared" ca="1" si="90"/>
        <v>#NAME?</v>
      </c>
      <c r="AH181" s="116" t="s">
        <v>104</v>
      </c>
      <c r="AI181" s="118"/>
      <c r="AJ181" s="118"/>
      <c r="AK181" s="43" t="str">
        <f>AK$20</f>
        <v>06 a 31 - Mai - 24</v>
      </c>
      <c r="AL181" s="34"/>
      <c r="AM181" s="8" t="e">
        <f t="shared" ref="AM181:BR181" ca="1" si="108">AM$20</f>
        <v>#NAME?</v>
      </c>
      <c r="AN181" s="8" t="e">
        <f t="shared" ca="1" si="108"/>
        <v>#NAME?</v>
      </c>
      <c r="AO181" s="8" t="e">
        <f t="shared" ca="1" si="108"/>
        <v>#NAME?</v>
      </c>
      <c r="AP181" s="8" t="e">
        <f t="shared" ca="1" si="108"/>
        <v>#NAME?</v>
      </c>
      <c r="AQ181" s="8" t="e">
        <f t="shared" ca="1" si="108"/>
        <v>#NAME?</v>
      </c>
      <c r="AR181" s="8" t="e">
        <f t="shared" ca="1" si="108"/>
        <v>#NAME?</v>
      </c>
      <c r="AS181" s="8" t="e">
        <f t="shared" ca="1" si="108"/>
        <v>#NAME?</v>
      </c>
      <c r="AT181" s="8" t="e">
        <f t="shared" ca="1" si="108"/>
        <v>#NAME?</v>
      </c>
      <c r="AU181" s="8" t="e">
        <f t="shared" ca="1" si="108"/>
        <v>#NAME?</v>
      </c>
      <c r="AV181" s="8" t="e">
        <f t="shared" ca="1" si="108"/>
        <v>#NAME?</v>
      </c>
      <c r="AW181" s="8" t="e">
        <f t="shared" ca="1" si="108"/>
        <v>#NAME?</v>
      </c>
      <c r="AX181" s="8" t="e">
        <f t="shared" ca="1" si="108"/>
        <v>#NAME?</v>
      </c>
      <c r="AY181" s="8" t="e">
        <f t="shared" ca="1" si="108"/>
        <v>#NAME?</v>
      </c>
      <c r="AZ181" s="8" t="e">
        <f t="shared" ca="1" si="108"/>
        <v>#NAME?</v>
      </c>
      <c r="BA181" s="8" t="e">
        <f t="shared" ca="1" si="108"/>
        <v>#NAME?</v>
      </c>
      <c r="BB181" s="8" t="e">
        <f t="shared" ca="1" si="108"/>
        <v>#NAME?</v>
      </c>
      <c r="BC181" s="8" t="e">
        <f t="shared" ca="1" si="108"/>
        <v>#NAME?</v>
      </c>
      <c r="BD181" s="8" t="e">
        <f t="shared" ca="1" si="108"/>
        <v>#NAME?</v>
      </c>
      <c r="BE181" s="8" t="e">
        <f t="shared" ca="1" si="108"/>
        <v>#NAME?</v>
      </c>
      <c r="BF181" s="8" t="e">
        <f t="shared" ca="1" si="108"/>
        <v>#NAME?</v>
      </c>
      <c r="BG181" s="8" t="e">
        <f t="shared" ca="1" si="108"/>
        <v>#NAME?</v>
      </c>
      <c r="BH181" s="8" t="e">
        <f t="shared" ca="1" si="108"/>
        <v>#NAME?</v>
      </c>
      <c r="BI181" s="8" t="e">
        <f t="shared" ca="1" si="108"/>
        <v>#NAME?</v>
      </c>
      <c r="BJ181" s="8" t="e">
        <f t="shared" ca="1" si="108"/>
        <v>#NAME?</v>
      </c>
      <c r="BK181" s="8" t="e">
        <f t="shared" ca="1" si="108"/>
        <v>#NAME?</v>
      </c>
      <c r="BL181" s="8" t="e">
        <f t="shared" ca="1" si="108"/>
        <v>#NAME?</v>
      </c>
      <c r="BM181" s="8" t="e">
        <f t="shared" ca="1" si="108"/>
        <v>#NAME?</v>
      </c>
      <c r="BN181" s="8" t="e">
        <f t="shared" ca="1" si="108"/>
        <v>#NAME?</v>
      </c>
      <c r="BO181" s="8" t="e">
        <f t="shared" ca="1" si="108"/>
        <v>#NAME?</v>
      </c>
      <c r="BP181" s="8" t="e">
        <f t="shared" ca="1" si="108"/>
        <v>#NAME?</v>
      </c>
      <c r="BQ181" s="8" t="e">
        <f t="shared" ca="1" si="108"/>
        <v>#NAME?</v>
      </c>
      <c r="BR181" s="8" t="e">
        <f t="shared" ca="1" si="108"/>
        <v>#NAME?</v>
      </c>
    </row>
    <row r="182" spans="1:70" s="19" customFormat="1" x14ac:dyDescent="0.25">
      <c r="A182" s="119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20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1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90"/>
        <v>34.354838709677423</v>
      </c>
      <c r="AH182" s="122" t="s">
        <v>105</v>
      </c>
      <c r="AI182" s="123" t="s">
        <v>106</v>
      </c>
      <c r="AJ182" s="123" t="s">
        <v>106</v>
      </c>
      <c r="AK182" s="124">
        <f t="shared" ref="AK182:AK188" si="109">(AM182/31)*26</f>
        <v>178.64516129032259</v>
      </c>
      <c r="AL182" s="123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0" s="19" customFormat="1" x14ac:dyDescent="0.25">
      <c r="A183" s="125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20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20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6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90"/>
        <v>120</v>
      </c>
      <c r="AH183" s="127" t="s">
        <v>107</v>
      </c>
      <c r="AI183" s="128" t="s">
        <v>108</v>
      </c>
      <c r="AJ183" s="128" t="s">
        <v>108</v>
      </c>
      <c r="AK183" s="124">
        <f t="shared" si="109"/>
        <v>624</v>
      </c>
      <c r="AL183" s="128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0" s="19" customFormat="1" x14ac:dyDescent="0.25">
      <c r="A184" s="125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20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20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9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90"/>
        <v>425.32258064516128</v>
      </c>
      <c r="AH184" s="127" t="s">
        <v>109</v>
      </c>
      <c r="AI184" s="128" t="s">
        <v>111</v>
      </c>
      <c r="AJ184" s="128" t="s">
        <v>111</v>
      </c>
      <c r="AK184" s="124">
        <f t="shared" si="109"/>
        <v>2211.6774193548385</v>
      </c>
      <c r="AL184" s="128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0" s="19" customFormat="1" x14ac:dyDescent="0.25">
      <c r="A185" s="125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20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20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90"/>
        <v>714.67741935483878</v>
      </c>
      <c r="AH185" s="127" t="s">
        <v>112</v>
      </c>
      <c r="AI185" s="128" t="s">
        <v>113</v>
      </c>
      <c r="AJ185" s="128" t="s">
        <v>113</v>
      </c>
      <c r="AK185" s="124">
        <f t="shared" si="109"/>
        <v>3716.3225806451615</v>
      </c>
      <c r="AL185" s="128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0" s="19" customFormat="1" x14ac:dyDescent="0.25">
      <c r="A186" s="125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20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20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90"/>
        <v>18.548387096774192</v>
      </c>
      <c r="AH186" s="127" t="s">
        <v>114</v>
      </c>
      <c r="AI186" s="128" t="s">
        <v>115</v>
      </c>
      <c r="AJ186" s="128" t="s">
        <v>115</v>
      </c>
      <c r="AK186" s="124">
        <f t="shared" si="109"/>
        <v>96.451612903225808</v>
      </c>
      <c r="AL186" s="128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0" s="19" customFormat="1" x14ac:dyDescent="0.25">
      <c r="A187" s="125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30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1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90"/>
        <v>35.161290322580648</v>
      </c>
      <c r="AH187" s="127" t="s">
        <v>116</v>
      </c>
      <c r="AI187" s="132" t="s">
        <v>117</v>
      </c>
      <c r="AJ187" s="132" t="s">
        <v>117</v>
      </c>
      <c r="AK187" s="124">
        <f t="shared" si="109"/>
        <v>182.83870967741936</v>
      </c>
      <c r="AL187" s="132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0" s="19" customFormat="1" x14ac:dyDescent="0.25">
      <c r="A188" s="133" t="s">
        <v>23</v>
      </c>
      <c r="B188" s="84">
        <f t="shared" ref="B188:N188" si="110">SUM(B182:B187)</f>
        <v>8972</v>
      </c>
      <c r="C188" s="84">
        <f t="shared" si="110"/>
        <v>6166</v>
      </c>
      <c r="D188" s="84">
        <f t="shared" si="110"/>
        <v>6456</v>
      </c>
      <c r="E188" s="84">
        <f t="shared" si="110"/>
        <v>5824</v>
      </c>
      <c r="F188" s="84">
        <f t="shared" si="110"/>
        <v>6261</v>
      </c>
      <c r="G188" s="84">
        <f t="shared" si="110"/>
        <v>6910</v>
      </c>
      <c r="H188" s="134"/>
      <c r="I188" s="21">
        <f t="shared" si="110"/>
        <v>5745</v>
      </c>
      <c r="J188" s="21">
        <f t="shared" si="110"/>
        <v>6335</v>
      </c>
      <c r="K188" s="21">
        <f t="shared" si="110"/>
        <v>6450</v>
      </c>
      <c r="L188" s="21">
        <f t="shared" si="110"/>
        <v>6803</v>
      </c>
      <c r="M188" s="21">
        <f t="shared" si="110"/>
        <v>6616</v>
      </c>
      <c r="N188" s="21">
        <f t="shared" si="110"/>
        <v>7281</v>
      </c>
      <c r="O188" s="134"/>
      <c r="P188" s="23">
        <f t="shared" ref="P188:BR188" si="111">SUM(P182:P187)</f>
        <v>7077</v>
      </c>
      <c r="Q188" s="21">
        <f t="shared" si="111"/>
        <v>6745</v>
      </c>
      <c r="R188" s="21">
        <f t="shared" si="111"/>
        <v>8038</v>
      </c>
      <c r="S188" s="21">
        <f t="shared" si="111"/>
        <v>8116</v>
      </c>
      <c r="T188" s="21">
        <f t="shared" si="111"/>
        <v>8476</v>
      </c>
      <c r="U188" s="21">
        <f t="shared" si="111"/>
        <v>7405</v>
      </c>
      <c r="V188" s="21">
        <f t="shared" si="111"/>
        <v>7212</v>
      </c>
      <c r="W188" s="21">
        <f t="shared" si="111"/>
        <v>7369</v>
      </c>
      <c r="X188" s="21">
        <f>SUM(X182:X187)</f>
        <v>7255</v>
      </c>
      <c r="Y188" s="21">
        <f t="shared" si="111"/>
        <v>7338</v>
      </c>
      <c r="Z188" s="21">
        <f t="shared" si="111"/>
        <v>7485</v>
      </c>
      <c r="AA188" s="21">
        <f t="shared" si="111"/>
        <v>7344</v>
      </c>
      <c r="AB188" s="21">
        <f t="shared" si="111"/>
        <v>8073</v>
      </c>
      <c r="AC188" s="21">
        <f t="shared" si="111"/>
        <v>8675</v>
      </c>
      <c r="AD188" s="21">
        <f t="shared" si="111"/>
        <v>9333</v>
      </c>
      <c r="AE188" s="21">
        <f t="shared" si="111"/>
        <v>9199</v>
      </c>
      <c r="AF188" s="24"/>
      <c r="AG188" s="24">
        <f t="shared" si="90"/>
        <v>1348.0645161290322</v>
      </c>
      <c r="AH188" s="133" t="s">
        <v>23</v>
      </c>
      <c r="AI188" s="135"/>
      <c r="AJ188" s="135"/>
      <c r="AK188" s="21">
        <f t="shared" si="109"/>
        <v>7009.9354838709678</v>
      </c>
      <c r="AL188" s="135"/>
      <c r="AM188" s="21">
        <f t="shared" si="111"/>
        <v>8358</v>
      </c>
      <c r="AN188" s="21">
        <f t="shared" si="111"/>
        <v>6993</v>
      </c>
      <c r="AO188" s="21">
        <f t="shared" si="111"/>
        <v>6788</v>
      </c>
      <c r="AP188" s="21">
        <f t="shared" si="111"/>
        <v>7070</v>
      </c>
      <c r="AQ188" s="21">
        <f t="shared" si="111"/>
        <v>6965</v>
      </c>
      <c r="AR188" s="21">
        <f t="shared" si="111"/>
        <v>7229</v>
      </c>
      <c r="AS188" s="21">
        <f t="shared" si="111"/>
        <v>7211</v>
      </c>
      <c r="AT188" s="21">
        <f t="shared" si="111"/>
        <v>7838</v>
      </c>
      <c r="AU188" s="21">
        <f t="shared" si="111"/>
        <v>8163</v>
      </c>
      <c r="AV188" s="21">
        <f t="shared" si="111"/>
        <v>7699</v>
      </c>
      <c r="AW188" s="21">
        <f t="shared" si="111"/>
        <v>7667</v>
      </c>
      <c r="AX188" s="21">
        <f t="shared" si="111"/>
        <v>7885</v>
      </c>
      <c r="AY188" s="21">
        <f t="shared" si="111"/>
        <v>8805</v>
      </c>
      <c r="AZ188" s="21">
        <f t="shared" si="111"/>
        <v>8041</v>
      </c>
      <c r="BA188" s="21">
        <f t="shared" si="111"/>
        <v>7609</v>
      </c>
      <c r="BB188" s="21">
        <f t="shared" si="111"/>
        <v>8076</v>
      </c>
      <c r="BC188" s="21">
        <f t="shared" si="111"/>
        <v>0</v>
      </c>
      <c r="BD188" s="21">
        <f t="shared" si="111"/>
        <v>0</v>
      </c>
      <c r="BE188" s="21">
        <f t="shared" si="111"/>
        <v>0</v>
      </c>
      <c r="BF188" s="21">
        <f t="shared" si="111"/>
        <v>0</v>
      </c>
      <c r="BG188" s="21">
        <f t="shared" si="111"/>
        <v>0</v>
      </c>
      <c r="BH188" s="21">
        <f t="shared" si="111"/>
        <v>0</v>
      </c>
      <c r="BI188" s="21">
        <f t="shared" si="111"/>
        <v>0</v>
      </c>
      <c r="BJ188" s="21">
        <f t="shared" si="111"/>
        <v>0</v>
      </c>
      <c r="BK188" s="21">
        <f t="shared" si="111"/>
        <v>0</v>
      </c>
      <c r="BL188" s="21">
        <f t="shared" si="111"/>
        <v>0</v>
      </c>
      <c r="BM188" s="21">
        <f t="shared" si="111"/>
        <v>0</v>
      </c>
      <c r="BN188" s="21">
        <f t="shared" si="111"/>
        <v>0</v>
      </c>
      <c r="BO188" s="21">
        <f t="shared" si="111"/>
        <v>0</v>
      </c>
      <c r="BP188" s="21">
        <f t="shared" si="111"/>
        <v>0</v>
      </c>
      <c r="BQ188" s="21">
        <f t="shared" si="111"/>
        <v>0</v>
      </c>
      <c r="BR188" s="21">
        <f t="shared" si="111"/>
        <v>0</v>
      </c>
    </row>
    <row r="189" spans="1:70" x14ac:dyDescent="0.25">
      <c r="A189" s="136"/>
      <c r="B189" s="137"/>
      <c r="C189" s="137"/>
      <c r="D189" s="137"/>
      <c r="E189" s="137"/>
      <c r="F189" s="137"/>
      <c r="G189" s="137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90"/>
        <v>0</v>
      </c>
      <c r="AH189" s="136"/>
      <c r="AI189" s="138"/>
      <c r="AJ189" s="138"/>
      <c r="AK189" s="138"/>
      <c r="AL189" s="138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</row>
    <row r="190" spans="1:70" ht="25.5" x14ac:dyDescent="0.2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9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9"/>
      <c r="P190" s="10" t="e">
        <f t="shared" ref="P190:AE190" ca="1" si="112">P10</f>
        <v>#NAME?</v>
      </c>
      <c r="Q190" s="8" t="e">
        <f t="shared" ca="1" si="112"/>
        <v>#NAME?</v>
      </c>
      <c r="R190" s="8" t="e">
        <f t="shared" ca="1" si="112"/>
        <v>#NAME?</v>
      </c>
      <c r="S190" s="8" t="e">
        <f t="shared" ca="1" si="112"/>
        <v>#NAME?</v>
      </c>
      <c r="T190" s="8" t="e">
        <f t="shared" ca="1" si="112"/>
        <v>#NAME?</v>
      </c>
      <c r="U190" s="8" t="e">
        <f t="shared" ca="1" si="112"/>
        <v>#NAME?</v>
      </c>
      <c r="V190" s="8" t="e">
        <f t="shared" ca="1" si="112"/>
        <v>#NAME?</v>
      </c>
      <c r="W190" s="8" t="e">
        <f t="shared" ca="1" si="112"/>
        <v>#NAME?</v>
      </c>
      <c r="X190" s="8" t="e">
        <f t="shared" ca="1" si="112"/>
        <v>#NAME?</v>
      </c>
      <c r="Y190" s="8" t="e">
        <f t="shared" ca="1" si="112"/>
        <v>#NAME?</v>
      </c>
      <c r="Z190" s="8" t="e">
        <f t="shared" ca="1" si="112"/>
        <v>#NAME?</v>
      </c>
      <c r="AA190" s="8" t="e">
        <f t="shared" ca="1" si="112"/>
        <v>#NAME?</v>
      </c>
      <c r="AB190" s="8" t="e">
        <f t="shared" ca="1" si="112"/>
        <v>#NAME?</v>
      </c>
      <c r="AC190" s="8" t="e">
        <f t="shared" ca="1" si="112"/>
        <v>#NAME?</v>
      </c>
      <c r="AD190" s="8" t="e">
        <f t="shared" ca="1" si="112"/>
        <v>#NAME?</v>
      </c>
      <c r="AE190" s="8" t="e">
        <f t="shared" ca="1" si="112"/>
        <v>#NAME?</v>
      </c>
      <c r="AF190" s="11"/>
      <c r="AG190" s="11" t="e">
        <f t="shared" ca="1" si="90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3">AM$20</f>
        <v>#NAME?</v>
      </c>
      <c r="AN190" s="8" t="e">
        <f t="shared" ca="1" si="113"/>
        <v>#NAME?</v>
      </c>
      <c r="AO190" s="8" t="e">
        <f t="shared" ca="1" si="113"/>
        <v>#NAME?</v>
      </c>
      <c r="AP190" s="8" t="e">
        <f t="shared" ca="1" si="113"/>
        <v>#NAME?</v>
      </c>
      <c r="AQ190" s="8" t="e">
        <f t="shared" ca="1" si="113"/>
        <v>#NAME?</v>
      </c>
      <c r="AR190" s="8" t="e">
        <f t="shared" ca="1" si="113"/>
        <v>#NAME?</v>
      </c>
      <c r="AS190" s="8" t="e">
        <f t="shared" ca="1" si="113"/>
        <v>#NAME?</v>
      </c>
      <c r="AT190" s="8" t="e">
        <f t="shared" ca="1" si="113"/>
        <v>#NAME?</v>
      </c>
      <c r="AU190" s="8" t="e">
        <f t="shared" ca="1" si="113"/>
        <v>#NAME?</v>
      </c>
      <c r="AV190" s="8" t="e">
        <f t="shared" ca="1" si="113"/>
        <v>#NAME?</v>
      </c>
      <c r="AW190" s="8" t="e">
        <f t="shared" ca="1" si="113"/>
        <v>#NAME?</v>
      </c>
      <c r="AX190" s="8" t="e">
        <f t="shared" ca="1" si="113"/>
        <v>#NAME?</v>
      </c>
      <c r="AY190" s="8" t="e">
        <f t="shared" ca="1" si="113"/>
        <v>#NAME?</v>
      </c>
      <c r="AZ190" s="8" t="e">
        <f t="shared" ca="1" si="113"/>
        <v>#NAME?</v>
      </c>
      <c r="BA190" s="8" t="e">
        <f t="shared" ca="1" si="113"/>
        <v>#NAME?</v>
      </c>
      <c r="BB190" s="8" t="e">
        <f t="shared" ca="1" si="113"/>
        <v>#NAME?</v>
      </c>
      <c r="BC190" s="8" t="e">
        <f t="shared" ca="1" si="113"/>
        <v>#NAME?</v>
      </c>
      <c r="BD190" s="8" t="e">
        <f t="shared" ca="1" si="113"/>
        <v>#NAME?</v>
      </c>
      <c r="BE190" s="8" t="e">
        <f t="shared" ca="1" si="113"/>
        <v>#NAME?</v>
      </c>
      <c r="BF190" s="8" t="e">
        <f t="shared" ca="1" si="113"/>
        <v>#NAME?</v>
      </c>
      <c r="BG190" s="8" t="e">
        <f t="shared" ca="1" si="113"/>
        <v>#NAME?</v>
      </c>
      <c r="BH190" s="8" t="e">
        <f t="shared" ca="1" si="113"/>
        <v>#NAME?</v>
      </c>
      <c r="BI190" s="8" t="e">
        <f t="shared" ca="1" si="113"/>
        <v>#NAME?</v>
      </c>
      <c r="BJ190" s="8" t="e">
        <f t="shared" ca="1" si="113"/>
        <v>#NAME?</v>
      </c>
      <c r="BK190" s="8" t="e">
        <f t="shared" ca="1" si="113"/>
        <v>#NAME?</v>
      </c>
      <c r="BL190" s="8" t="e">
        <f t="shared" ca="1" si="113"/>
        <v>#NAME?</v>
      </c>
      <c r="BM190" s="8" t="e">
        <f t="shared" ca="1" si="113"/>
        <v>#NAME?</v>
      </c>
      <c r="BN190" s="8" t="e">
        <f t="shared" ca="1" si="113"/>
        <v>#NAME?</v>
      </c>
      <c r="BO190" s="8" t="e">
        <f t="shared" ca="1" si="113"/>
        <v>#NAME?</v>
      </c>
      <c r="BP190" s="8" t="e">
        <f t="shared" ca="1" si="113"/>
        <v>#NAME?</v>
      </c>
      <c r="BQ190" s="8" t="e">
        <f t="shared" ca="1" si="113"/>
        <v>#NAME?</v>
      </c>
      <c r="BR190" s="8" t="e">
        <f t="shared" ca="1" si="113"/>
        <v>#NAME?</v>
      </c>
    </row>
    <row r="191" spans="1:70" s="19" customFormat="1" x14ac:dyDescent="0.25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90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</row>
    <row r="192" spans="1:70" s="19" customFormat="1" x14ac:dyDescent="0.25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90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</row>
    <row r="193" spans="1:70" s="19" customFormat="1" x14ac:dyDescent="0.25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90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</row>
    <row r="194" spans="1:70" s="19" customFormat="1" x14ac:dyDescent="0.25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90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</row>
    <row r="195" spans="1:70" s="19" customFormat="1" x14ac:dyDescent="0.25">
      <c r="A195" s="20" t="s">
        <v>9</v>
      </c>
      <c r="B195" s="21">
        <f t="shared" ref="B195:N195" si="114">SUM(B191:B194)</f>
        <v>30</v>
      </c>
      <c r="C195" s="21">
        <f t="shared" si="114"/>
        <v>40</v>
      </c>
      <c r="D195" s="21">
        <f t="shared" si="114"/>
        <v>40</v>
      </c>
      <c r="E195" s="21">
        <f t="shared" si="114"/>
        <v>58</v>
      </c>
      <c r="F195" s="21">
        <f t="shared" si="114"/>
        <v>48</v>
      </c>
      <c r="G195" s="21">
        <f t="shared" si="114"/>
        <v>104</v>
      </c>
      <c r="H195" s="23"/>
      <c r="I195" s="21">
        <f t="shared" si="114"/>
        <v>97</v>
      </c>
      <c r="J195" s="21">
        <f t="shared" si="114"/>
        <v>97</v>
      </c>
      <c r="K195" s="21">
        <f t="shared" si="114"/>
        <v>88</v>
      </c>
      <c r="L195" s="21">
        <f t="shared" si="114"/>
        <v>73</v>
      </c>
      <c r="M195" s="21">
        <f t="shared" si="114"/>
        <v>76</v>
      </c>
      <c r="N195" s="21">
        <f t="shared" si="114"/>
        <v>86</v>
      </c>
      <c r="O195" s="23"/>
      <c r="P195" s="23">
        <f t="shared" ref="P195:BR195" si="115">SUM(P191:P194)</f>
        <v>100</v>
      </c>
      <c r="Q195" s="21">
        <f t="shared" si="115"/>
        <v>81</v>
      </c>
      <c r="R195" s="21">
        <f t="shared" si="115"/>
        <v>82</v>
      </c>
      <c r="S195" s="21">
        <f t="shared" si="115"/>
        <v>88</v>
      </c>
      <c r="T195" s="21">
        <f t="shared" si="115"/>
        <v>94</v>
      </c>
      <c r="U195" s="21">
        <f t="shared" si="115"/>
        <v>83</v>
      </c>
      <c r="V195" s="21">
        <f t="shared" si="115"/>
        <v>82</v>
      </c>
      <c r="W195" s="21">
        <f t="shared" si="115"/>
        <v>64</v>
      </c>
      <c r="X195" s="21">
        <f>SUM(X191:X194)</f>
        <v>90</v>
      </c>
      <c r="Y195" s="21">
        <f t="shared" si="115"/>
        <v>62</v>
      </c>
      <c r="Z195" s="21">
        <f t="shared" si="115"/>
        <v>85</v>
      </c>
      <c r="AA195" s="21">
        <f t="shared" si="115"/>
        <v>73</v>
      </c>
      <c r="AB195" s="21">
        <f t="shared" si="115"/>
        <v>61</v>
      </c>
      <c r="AC195" s="21">
        <f t="shared" si="115"/>
        <v>49</v>
      </c>
      <c r="AD195" s="21">
        <f t="shared" si="115"/>
        <v>67</v>
      </c>
      <c r="AE195" s="21">
        <f t="shared" si="115"/>
        <v>54</v>
      </c>
      <c r="AF195" s="24"/>
      <c r="AG195" s="24">
        <f t="shared" si="90"/>
        <v>8.5483870967741939</v>
      </c>
      <c r="AH195" s="20" t="s">
        <v>9</v>
      </c>
      <c r="AI195" s="140"/>
      <c r="AJ195" s="99"/>
      <c r="AK195" s="24">
        <f>(AM195/31)*26</f>
        <v>44.451612903225808</v>
      </c>
      <c r="AL195" s="99"/>
      <c r="AM195" s="21">
        <f t="shared" si="115"/>
        <v>53</v>
      </c>
      <c r="AN195" s="21">
        <f t="shared" si="115"/>
        <v>51</v>
      </c>
      <c r="AO195" s="21">
        <f t="shared" si="115"/>
        <v>49</v>
      </c>
      <c r="AP195" s="21">
        <f t="shared" si="115"/>
        <v>55</v>
      </c>
      <c r="AQ195" s="21">
        <f t="shared" si="115"/>
        <v>44</v>
      </c>
      <c r="AR195" s="21">
        <f t="shared" si="115"/>
        <v>75</v>
      </c>
      <c r="AS195" s="21">
        <f t="shared" si="115"/>
        <v>66</v>
      </c>
      <c r="AT195" s="21">
        <f t="shared" si="115"/>
        <v>58</v>
      </c>
      <c r="AU195" s="21">
        <f t="shared" si="115"/>
        <v>72</v>
      </c>
      <c r="AV195" s="21">
        <f t="shared" si="115"/>
        <v>51</v>
      </c>
      <c r="AW195" s="21">
        <f t="shared" si="115"/>
        <v>63</v>
      </c>
      <c r="AX195" s="21">
        <f t="shared" si="115"/>
        <v>73</v>
      </c>
      <c r="AY195" s="21">
        <f t="shared" si="115"/>
        <v>61</v>
      </c>
      <c r="AZ195" s="21">
        <f t="shared" si="115"/>
        <v>63</v>
      </c>
      <c r="BA195" s="21">
        <f t="shared" si="115"/>
        <v>78</v>
      </c>
      <c r="BB195" s="21">
        <f t="shared" si="115"/>
        <v>57</v>
      </c>
      <c r="BC195" s="21">
        <f t="shared" si="115"/>
        <v>0</v>
      </c>
      <c r="BD195" s="21">
        <f t="shared" si="115"/>
        <v>0</v>
      </c>
      <c r="BE195" s="21">
        <f t="shared" si="115"/>
        <v>0</v>
      </c>
      <c r="BF195" s="21">
        <f t="shared" si="115"/>
        <v>0</v>
      </c>
      <c r="BG195" s="21">
        <f t="shared" si="115"/>
        <v>0</v>
      </c>
      <c r="BH195" s="21">
        <f t="shared" si="115"/>
        <v>0</v>
      </c>
      <c r="BI195" s="21">
        <f t="shared" si="115"/>
        <v>0</v>
      </c>
      <c r="BJ195" s="21">
        <f t="shared" si="115"/>
        <v>0</v>
      </c>
      <c r="BK195" s="21">
        <f t="shared" si="115"/>
        <v>0</v>
      </c>
      <c r="BL195" s="21">
        <f t="shared" si="115"/>
        <v>0</v>
      </c>
      <c r="BM195" s="21">
        <f t="shared" si="115"/>
        <v>0</v>
      </c>
      <c r="BN195" s="21">
        <f t="shared" si="115"/>
        <v>0</v>
      </c>
      <c r="BO195" s="21">
        <f t="shared" si="115"/>
        <v>0</v>
      </c>
      <c r="BP195" s="21">
        <f t="shared" si="115"/>
        <v>0</v>
      </c>
      <c r="BQ195" s="21">
        <f t="shared" si="115"/>
        <v>0</v>
      </c>
      <c r="BR195" s="21">
        <f t="shared" si="115"/>
        <v>0</v>
      </c>
    </row>
  </sheetData>
  <mergeCells count="24">
    <mergeCell ref="H86:H88"/>
    <mergeCell ref="O86:O88"/>
    <mergeCell ref="AI86:AI88"/>
    <mergeCell ref="AJ86:AJ88"/>
    <mergeCell ref="AL86:AL88"/>
    <mergeCell ref="AL70:AL75"/>
    <mergeCell ref="H79:H82"/>
    <mergeCell ref="O79:O82"/>
    <mergeCell ref="AI79:AI82"/>
    <mergeCell ref="AJ79:AJ82"/>
    <mergeCell ref="AL79:AL82"/>
    <mergeCell ref="AJ70:AJ75"/>
    <mergeCell ref="H28:H31"/>
    <mergeCell ref="O28:O31"/>
    <mergeCell ref="H70:H75"/>
    <mergeCell ref="O70:O75"/>
    <mergeCell ref="AI70:AI75"/>
    <mergeCell ref="A1:N6"/>
    <mergeCell ref="AH1:BR5"/>
    <mergeCell ref="A7:BR7"/>
    <mergeCell ref="B8:G8"/>
    <mergeCell ref="H8:N8"/>
    <mergeCell ref="O8:AE8"/>
    <mergeCell ref="AH8:BR8"/>
  </mergeCells>
  <conditionalFormatting sqref="A37:A40">
    <cfRule type="cellIs" dxfId="11" priority="11" operator="equal">
      <formula>"N/A"</formula>
    </cfRule>
  </conditionalFormatting>
  <conditionalFormatting sqref="A42:A43">
    <cfRule type="cellIs" dxfId="10" priority="9" operator="equal">
      <formula>"N/A"</formula>
    </cfRule>
  </conditionalFormatting>
  <conditionalFormatting sqref="A45">
    <cfRule type="cellIs" dxfId="9" priority="6" operator="equal">
      <formula>"N/A"</formula>
    </cfRule>
  </conditionalFormatting>
  <conditionalFormatting sqref="A48:A53">
    <cfRule type="cellIs" dxfId="8" priority="2" operator="equal">
      <formula>"N/A"</formula>
    </cfRule>
  </conditionalFormatting>
  <conditionalFormatting sqref="A55:A61">
    <cfRule type="cellIs" dxfId="7" priority="3" operator="equal">
      <formula>"N/A"</formula>
    </cfRule>
  </conditionalFormatting>
  <conditionalFormatting sqref="AB40:AG40">
    <cfRule type="cellIs" dxfId="6" priority="8" operator="equal">
      <formula>"N/A"</formula>
    </cfRule>
  </conditionalFormatting>
  <conditionalFormatting sqref="AH37:AH40">
    <cfRule type="cellIs" dxfId="5" priority="12" operator="equal">
      <formula>"N/A"</formula>
    </cfRule>
  </conditionalFormatting>
  <conditionalFormatting sqref="AH42:AH43">
    <cfRule type="cellIs" dxfId="4" priority="10" operator="equal">
      <formula>"N/A"</formula>
    </cfRule>
  </conditionalFormatting>
  <conditionalFormatting sqref="AH45">
    <cfRule type="cellIs" dxfId="3" priority="5" operator="equal">
      <formula>"N/A"</formula>
    </cfRule>
  </conditionalFormatting>
  <conditionalFormatting sqref="AH48:AH53">
    <cfRule type="cellIs" dxfId="2" priority="4" operator="equal">
      <formula>"N/A"</formula>
    </cfRule>
  </conditionalFormatting>
  <conditionalFormatting sqref="AH55:AH61">
    <cfRule type="cellIs" dxfId="1" priority="1" operator="equal">
      <formula>"N/A"</formula>
    </cfRule>
  </conditionalFormatting>
  <conditionalFormatting sqref="AI40:BR40">
    <cfRule type="cellIs" dxfId="0" priority="7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8" fitToHeight="3" orientation="portrait" r:id="rId1"/>
  <headerFooter>
    <oddHeader>&amp;A</oddHeader>
    <oddFooter>&amp;C
Diretoria Geral HEF&amp;RPágina &amp;P de &amp;N</oddFooter>
  </headerFooter>
  <rowBreaks count="2" manualBreakCount="2">
    <brk id="96" max="43" man="1"/>
    <brk id="159" max="69" man="1"/>
  </rowBreaks>
  <colBreaks count="1" manualBreakCount="1">
    <brk id="43" max="1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F9FB-D8E1-4E55-9730-5EAD93FBE653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BR42" sqref="BR42:BS42"/>
      <selection pane="bottomLeft" activeCell="A5" sqref="A5:BP60"/>
    </sheetView>
  </sheetViews>
  <sheetFormatPr defaultColWidth="14.42578125" defaultRowHeight="15" x14ac:dyDescent="0.25"/>
  <cols>
    <col min="1" max="1" width="75" style="4" hidden="1" customWidth="1"/>
    <col min="2" max="8" width="12.7109375" style="4" hidden="1" customWidth="1"/>
    <col min="9" max="9" width="20.7109375" style="4" hidden="1" customWidth="1"/>
    <col min="10" max="14" width="11.7109375" style="4" hidden="1" customWidth="1"/>
    <col min="15" max="16" width="20.7109375" style="4" hidden="1" customWidth="1"/>
    <col min="17" max="17" width="12.7109375" style="141" hidden="1" customWidth="1"/>
    <col min="18" max="20" width="12.7109375" style="4" hidden="1" customWidth="1"/>
    <col min="21" max="21" width="20.7109375" style="4" hidden="1" customWidth="1"/>
    <col min="22" max="22" width="15.7109375" style="4" hidden="1" customWidth="1"/>
    <col min="23" max="23" width="15.85546875" style="4" hidden="1" customWidth="1"/>
    <col min="24" max="25" width="20.7109375" style="4" hidden="1" customWidth="1"/>
    <col min="26" max="27" width="8" style="4" hidden="1" customWidth="1"/>
    <col min="28" max="32" width="20.7109375" style="4" hidden="1" customWidth="1"/>
    <col min="33" max="33" width="1" style="4" hidden="1" customWidth="1"/>
    <col min="34" max="34" width="85.140625" style="4" bestFit="1" customWidth="1"/>
    <col min="35" max="35" width="13" style="4" customWidth="1"/>
    <col min="36" max="36" width="16.140625" style="4" hidden="1" customWidth="1"/>
    <col min="37" max="37" width="8.140625" style="4" hidden="1" customWidth="1"/>
    <col min="38" max="43" width="14.7109375" style="4" hidden="1" customWidth="1"/>
    <col min="44" max="44" width="12" style="4" hidden="1" customWidth="1"/>
    <col min="45" max="50" width="13" style="4" hidden="1" customWidth="1"/>
    <col min="51" max="51" width="14.28515625" style="4" hidden="1" customWidth="1"/>
    <col min="52" max="52" width="14.42578125" style="4" customWidth="1"/>
    <col min="53" max="68" width="26.140625" style="4" hidden="1" customWidth="1"/>
    <col min="69" max="70" width="14.42578125" style="4"/>
    <col min="71" max="78" width="14.42578125" style="4" customWidth="1"/>
    <col min="79" max="16384" width="14.42578125" style="4"/>
  </cols>
  <sheetData>
    <row r="1" spans="1:68" x14ac:dyDescent="0.25">
      <c r="A1" s="198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68" x14ac:dyDescent="0.25">
      <c r="A2" s="207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7"/>
    </row>
    <row r="3" spans="1:68" x14ac:dyDescent="0.25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7"/>
    </row>
    <row r="4" spans="1:68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</row>
    <row r="5" spans="1:68" x14ac:dyDescent="0.25">
      <c r="A5" s="200" t="s">
        <v>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</row>
    <row r="6" spans="1:68" s="143" customFormat="1" x14ac:dyDescent="0.25">
      <c r="A6" s="142" t="s">
        <v>124</v>
      </c>
      <c r="B6" s="202" t="s">
        <v>125</v>
      </c>
      <c r="C6" s="202"/>
      <c r="D6" s="202"/>
      <c r="E6" s="202"/>
      <c r="F6" s="202"/>
      <c r="G6" s="202"/>
      <c r="H6" s="202"/>
      <c r="I6" s="202" t="s">
        <v>126</v>
      </c>
      <c r="J6" s="202"/>
      <c r="K6" s="202"/>
      <c r="L6" s="202"/>
      <c r="M6" s="202"/>
      <c r="N6" s="202"/>
      <c r="O6" s="202"/>
      <c r="P6" s="200" t="s">
        <v>4</v>
      </c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6"/>
      <c r="AH6" s="200" t="s">
        <v>5</v>
      </c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</row>
    <row r="7" spans="1:68" x14ac:dyDescent="0.25">
      <c r="A7" s="144" t="s">
        <v>127</v>
      </c>
      <c r="B7" s="145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5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5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4" t="s">
        <v>128</v>
      </c>
      <c r="AI7" s="145" t="s">
        <v>14</v>
      </c>
      <c r="AJ7" s="146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47" t="s">
        <v>129</v>
      </c>
      <c r="B8" s="148" t="s">
        <v>130</v>
      </c>
      <c r="C8" s="149">
        <f t="shared" ref="C8:O8" si="2">IFERROR((C9/C10),0)</f>
        <v>0.61237661351556572</v>
      </c>
      <c r="D8" s="149">
        <f t="shared" si="2"/>
        <v>0.79114906832298137</v>
      </c>
      <c r="E8" s="149">
        <f t="shared" si="2"/>
        <v>0.85313531353135319</v>
      </c>
      <c r="F8" s="149">
        <f t="shared" si="2"/>
        <v>0.94615384615384612</v>
      </c>
      <c r="G8" s="149">
        <f t="shared" si="2"/>
        <v>0.97735042735042732</v>
      </c>
      <c r="H8" s="149">
        <f t="shared" si="2"/>
        <v>0.89204545454545459</v>
      </c>
      <c r="I8" s="149" t="s">
        <v>130</v>
      </c>
      <c r="J8" s="149">
        <f t="shared" si="2"/>
        <v>0.90159248672927728</v>
      </c>
      <c r="K8" s="149">
        <f t="shared" si="2"/>
        <v>0.998</v>
      </c>
      <c r="L8" s="149">
        <f t="shared" si="2"/>
        <v>0.93148381672971836</v>
      </c>
      <c r="M8" s="149">
        <f t="shared" si="2"/>
        <v>0.98252032520325205</v>
      </c>
      <c r="N8" s="149">
        <f t="shared" si="2"/>
        <v>0.84142114384748701</v>
      </c>
      <c r="O8" s="149">
        <f t="shared" si="2"/>
        <v>0.80938416422287385</v>
      </c>
      <c r="P8" s="149" t="s">
        <v>130</v>
      </c>
      <c r="Q8" s="149">
        <f t="shared" ref="Q8:BP8" si="3">IFERROR((Q9/Q10),0)</f>
        <v>0.83074989526602427</v>
      </c>
      <c r="R8" s="149">
        <f t="shared" si="3"/>
        <v>0.9058441558441559</v>
      </c>
      <c r="S8" s="149">
        <f t="shared" si="3"/>
        <v>0.8944281524926686</v>
      </c>
      <c r="T8" s="149">
        <f t="shared" si="3"/>
        <v>0.9865684575389948</v>
      </c>
      <c r="U8" s="149">
        <f t="shared" si="3"/>
        <v>0.99663441312578882</v>
      </c>
      <c r="V8" s="149">
        <f t="shared" si="3"/>
        <v>0.89181818181818184</v>
      </c>
      <c r="W8" s="149">
        <f t="shared" si="3"/>
        <v>0.91705069124423966</v>
      </c>
      <c r="X8" s="149">
        <f t="shared" si="3"/>
        <v>0.90894242547978765</v>
      </c>
      <c r="Y8" s="149">
        <f>IFERROR((Y9/Y10),0)</f>
        <v>0.90928270042194093</v>
      </c>
      <c r="Z8" s="149">
        <f t="shared" si="3"/>
        <v>0.91384238464679457</v>
      </c>
      <c r="AA8" s="149">
        <f t="shared" si="3"/>
        <v>0.93196685564762316</v>
      </c>
      <c r="AB8" s="149">
        <f t="shared" si="3"/>
        <v>0.9703153988868275</v>
      </c>
      <c r="AC8" s="149">
        <f t="shared" si="3"/>
        <v>0.93633276740237692</v>
      </c>
      <c r="AD8" s="149">
        <f t="shared" si="3"/>
        <v>0.92745185848634126</v>
      </c>
      <c r="AE8" s="149">
        <f t="shared" si="3"/>
        <v>0.95655913978494622</v>
      </c>
      <c r="AF8" s="149">
        <f t="shared" si="3"/>
        <v>0.96915662650602408</v>
      </c>
      <c r="AG8" s="149"/>
      <c r="AH8" s="147" t="s">
        <v>129</v>
      </c>
      <c r="AI8" s="149" t="s">
        <v>130</v>
      </c>
      <c r="AJ8" s="149">
        <f>IFERROR((AJ9/AJ10),0)</f>
        <v>0.99890410958904108</v>
      </c>
      <c r="AK8" s="149">
        <f t="shared" si="3"/>
        <v>0.99907834101382487</v>
      </c>
      <c r="AL8" s="149">
        <f t="shared" si="3"/>
        <v>0.93894389438943893</v>
      </c>
      <c r="AM8" s="149">
        <f t="shared" si="3"/>
        <v>0.86451612903225805</v>
      </c>
      <c r="AN8" s="149">
        <f t="shared" si="3"/>
        <v>0.886527514231499</v>
      </c>
      <c r="AO8" s="149">
        <f t="shared" si="3"/>
        <v>0.87254901960784315</v>
      </c>
      <c r="AP8" s="149">
        <f t="shared" si="3"/>
        <v>0.91119544592030366</v>
      </c>
      <c r="AQ8" s="149">
        <f t="shared" si="3"/>
        <v>0.88901960784313727</v>
      </c>
      <c r="AR8" s="149">
        <f t="shared" si="3"/>
        <v>0.85616698292220117</v>
      </c>
      <c r="AS8" s="149">
        <f t="shared" si="3"/>
        <v>0.89715370018975327</v>
      </c>
      <c r="AT8" s="149">
        <f t="shared" si="3"/>
        <v>0.89983579638752054</v>
      </c>
      <c r="AU8" s="149">
        <f t="shared" si="3"/>
        <v>0.87170930663700408</v>
      </c>
      <c r="AV8" s="149">
        <f t="shared" si="3"/>
        <v>0.91149425287356323</v>
      </c>
      <c r="AW8" s="149">
        <f t="shared" si="3"/>
        <v>0.89581015943641085</v>
      </c>
      <c r="AX8" s="149">
        <f t="shared" si="3"/>
        <v>0.91839080459770117</v>
      </c>
      <c r="AY8" s="149">
        <f t="shared" si="3"/>
        <v>0.8876529477196885</v>
      </c>
      <c r="AZ8" s="149">
        <f t="shared" si="3"/>
        <v>0.88060808305524652</v>
      </c>
      <c r="BA8" s="149">
        <f t="shared" si="3"/>
        <v>0</v>
      </c>
      <c r="BB8" s="149">
        <f t="shared" si="3"/>
        <v>0</v>
      </c>
      <c r="BC8" s="149">
        <f t="shared" si="3"/>
        <v>0</v>
      </c>
      <c r="BD8" s="149">
        <f t="shared" si="3"/>
        <v>0</v>
      </c>
      <c r="BE8" s="149">
        <f t="shared" si="3"/>
        <v>0</v>
      </c>
      <c r="BF8" s="149">
        <f t="shared" si="3"/>
        <v>0</v>
      </c>
      <c r="BG8" s="149">
        <f t="shared" si="3"/>
        <v>0</v>
      </c>
      <c r="BH8" s="149">
        <f t="shared" si="3"/>
        <v>0</v>
      </c>
      <c r="BI8" s="149">
        <f t="shared" si="3"/>
        <v>0</v>
      </c>
      <c r="BJ8" s="149">
        <f t="shared" si="3"/>
        <v>0</v>
      </c>
      <c r="BK8" s="149">
        <f t="shared" si="3"/>
        <v>0</v>
      </c>
      <c r="BL8" s="149">
        <f t="shared" si="3"/>
        <v>0</v>
      </c>
      <c r="BM8" s="149">
        <f t="shared" si="3"/>
        <v>0</v>
      </c>
      <c r="BN8" s="149">
        <f t="shared" si="3"/>
        <v>0</v>
      </c>
      <c r="BO8" s="149">
        <f t="shared" si="3"/>
        <v>0</v>
      </c>
      <c r="BP8" s="149">
        <f t="shared" si="3"/>
        <v>0</v>
      </c>
    </row>
    <row r="9" spans="1:68" x14ac:dyDescent="0.25">
      <c r="A9" s="150" t="s">
        <v>131</v>
      </c>
      <c r="B9" s="151"/>
      <c r="C9" s="152">
        <v>1613</v>
      </c>
      <c r="D9" s="152">
        <v>2038</v>
      </c>
      <c r="E9" s="152">
        <v>2068</v>
      </c>
      <c r="F9" s="152">
        <v>2214</v>
      </c>
      <c r="G9" s="152">
        <v>2287</v>
      </c>
      <c r="H9" s="152">
        <v>2355</v>
      </c>
      <c r="I9" s="151"/>
      <c r="J9" s="152">
        <v>2208</v>
      </c>
      <c r="K9" s="152">
        <v>2495</v>
      </c>
      <c r="L9" s="152">
        <v>2216</v>
      </c>
      <c r="M9" s="152">
        <v>2417</v>
      </c>
      <c r="N9" s="152">
        <v>1942</v>
      </c>
      <c r="O9" s="152">
        <v>1932</v>
      </c>
      <c r="P9" s="151"/>
      <c r="Q9" s="152">
        <v>1983</v>
      </c>
      <c r="R9" s="152">
        <v>1953</v>
      </c>
      <c r="S9" s="152">
        <v>2135</v>
      </c>
      <c r="T9" s="152">
        <v>2277</v>
      </c>
      <c r="U9" s="152">
        <v>2369</v>
      </c>
      <c r="V9" s="152">
        <v>1962</v>
      </c>
      <c r="W9" s="152">
        <v>2189</v>
      </c>
      <c r="X9" s="152">
        <v>2226</v>
      </c>
      <c r="Y9" s="152">
        <v>2155</v>
      </c>
      <c r="Z9" s="152">
        <v>2238</v>
      </c>
      <c r="AA9" s="152">
        <v>2137</v>
      </c>
      <c r="AB9" s="152">
        <v>2092</v>
      </c>
      <c r="AC9" s="152">
        <v>2206</v>
      </c>
      <c r="AD9" s="152">
        <v>2071</v>
      </c>
      <c r="AE9" s="152">
        <v>2224</v>
      </c>
      <c r="AF9" s="152">
        <v>2011</v>
      </c>
      <c r="AG9" s="152"/>
      <c r="AH9" s="150" t="s">
        <v>131</v>
      </c>
      <c r="AI9" s="153"/>
      <c r="AJ9" s="152">
        <v>1823</v>
      </c>
      <c r="AK9" s="152">
        <v>2168</v>
      </c>
      <c r="AL9" s="152">
        <v>2276</v>
      </c>
      <c r="AM9" s="152">
        <v>2278</v>
      </c>
      <c r="AN9" s="152">
        <v>2336</v>
      </c>
      <c r="AO9" s="152">
        <v>2225</v>
      </c>
      <c r="AP9" s="152">
        <v>2401</v>
      </c>
      <c r="AQ9" s="152">
        <v>2267</v>
      </c>
      <c r="AR9" s="152">
        <v>2256</v>
      </c>
      <c r="AS9" s="152">
        <v>2364</v>
      </c>
      <c r="AT9" s="152">
        <v>2192</v>
      </c>
      <c r="AU9" s="152">
        <v>2351</v>
      </c>
      <c r="AV9" s="152">
        <v>2379</v>
      </c>
      <c r="AW9" s="152">
        <v>2416</v>
      </c>
      <c r="AX9" s="152">
        <v>2397</v>
      </c>
      <c r="AY9" s="152">
        <v>2394</v>
      </c>
      <c r="AZ9" s="152">
        <v>2375</v>
      </c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</row>
    <row r="10" spans="1:68" x14ac:dyDescent="0.25">
      <c r="A10" s="150" t="s">
        <v>132</v>
      </c>
      <c r="B10" s="151"/>
      <c r="C10" s="152">
        <v>2634</v>
      </c>
      <c r="D10" s="152">
        <v>2576</v>
      </c>
      <c r="E10" s="152">
        <v>2424</v>
      </c>
      <c r="F10" s="152">
        <v>2340</v>
      </c>
      <c r="G10" s="152">
        <v>2340</v>
      </c>
      <c r="H10" s="152">
        <v>2640</v>
      </c>
      <c r="I10" s="151"/>
      <c r="J10" s="152">
        <v>2449</v>
      </c>
      <c r="K10" s="152">
        <v>2500</v>
      </c>
      <c r="L10" s="152">
        <v>2379</v>
      </c>
      <c r="M10" s="152">
        <v>2460</v>
      </c>
      <c r="N10" s="152">
        <v>2308</v>
      </c>
      <c r="O10" s="152">
        <v>2387</v>
      </c>
      <c r="P10" s="151"/>
      <c r="Q10" s="152">
        <v>2387</v>
      </c>
      <c r="R10" s="152">
        <v>2156</v>
      </c>
      <c r="S10" s="152">
        <v>2387</v>
      </c>
      <c r="T10" s="152">
        <v>2308</v>
      </c>
      <c r="U10" s="152">
        <v>2377</v>
      </c>
      <c r="V10" s="152">
        <v>2200</v>
      </c>
      <c r="W10" s="152">
        <v>2387</v>
      </c>
      <c r="X10" s="152">
        <v>2449</v>
      </c>
      <c r="Y10" s="152">
        <v>2370</v>
      </c>
      <c r="Z10" s="152">
        <v>2449</v>
      </c>
      <c r="AA10" s="152">
        <v>2293</v>
      </c>
      <c r="AB10" s="152">
        <v>2156</v>
      </c>
      <c r="AC10" s="152">
        <v>2356</v>
      </c>
      <c r="AD10" s="152">
        <v>2233</v>
      </c>
      <c r="AE10" s="152">
        <v>2325</v>
      </c>
      <c r="AF10" s="152">
        <v>2075</v>
      </c>
      <c r="AG10" s="152"/>
      <c r="AH10" s="150" t="s">
        <v>132</v>
      </c>
      <c r="AI10" s="154"/>
      <c r="AJ10" s="152">
        <v>1825</v>
      </c>
      <c r="AK10" s="152">
        <v>2170</v>
      </c>
      <c r="AL10" s="152">
        <v>2424</v>
      </c>
      <c r="AM10" s="152">
        <v>2635</v>
      </c>
      <c r="AN10" s="152">
        <v>2635</v>
      </c>
      <c r="AO10" s="152">
        <v>2550</v>
      </c>
      <c r="AP10" s="152">
        <v>2635</v>
      </c>
      <c r="AQ10" s="152">
        <v>2550</v>
      </c>
      <c r="AR10" s="152">
        <v>2635</v>
      </c>
      <c r="AS10" s="152">
        <v>2635</v>
      </c>
      <c r="AT10" s="152">
        <v>2436</v>
      </c>
      <c r="AU10" s="152">
        <v>2697</v>
      </c>
      <c r="AV10" s="152">
        <v>2610</v>
      </c>
      <c r="AW10" s="152">
        <v>2697</v>
      </c>
      <c r="AX10" s="152">
        <v>2610</v>
      </c>
      <c r="AY10" s="152">
        <v>2697</v>
      </c>
      <c r="AZ10" s="152">
        <v>2697</v>
      </c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</row>
    <row r="11" spans="1:68" x14ac:dyDescent="0.25">
      <c r="A11" s="147" t="s">
        <v>133</v>
      </c>
      <c r="B11" s="148" t="s">
        <v>134</v>
      </c>
      <c r="C11" s="155">
        <f t="shared" ref="C11:O11" si="4">IFERROR((C12/C13),0)</f>
        <v>2.5808</v>
      </c>
      <c r="D11" s="155">
        <f t="shared" si="4"/>
        <v>4.0118110236220472</v>
      </c>
      <c r="E11" s="155">
        <f t="shared" si="4"/>
        <v>3.5902777777777777</v>
      </c>
      <c r="F11" s="155">
        <f t="shared" si="4"/>
        <v>4.0401459854014599</v>
      </c>
      <c r="G11" s="155">
        <f t="shared" si="4"/>
        <v>3.9636048526863084</v>
      </c>
      <c r="H11" s="155">
        <f t="shared" si="4"/>
        <v>3.9249999999999998</v>
      </c>
      <c r="I11" s="155" t="s">
        <v>135</v>
      </c>
      <c r="J11" s="155">
        <f t="shared" si="4"/>
        <v>3.607843137254902</v>
      </c>
      <c r="K11" s="155">
        <f t="shared" si="4"/>
        <v>4.5036101083032491</v>
      </c>
      <c r="L11" s="155">
        <f t="shared" si="4"/>
        <v>3.7945205479452055</v>
      </c>
      <c r="M11" s="155">
        <f t="shared" si="4"/>
        <v>4.0690235690235692</v>
      </c>
      <c r="N11" s="155">
        <f t="shared" si="4"/>
        <v>4.867167919799499</v>
      </c>
      <c r="O11" s="155">
        <f t="shared" si="4"/>
        <v>3.6315789473684212</v>
      </c>
      <c r="P11" s="155" t="s">
        <v>135</v>
      </c>
      <c r="Q11" s="155">
        <f t="shared" ref="Q11:BP11" si="5">IFERROR((Q12/Q13),0)</f>
        <v>3.8504854368932038</v>
      </c>
      <c r="R11" s="155">
        <f t="shared" si="5"/>
        <v>3.3730569948186528</v>
      </c>
      <c r="S11" s="155">
        <f t="shared" si="5"/>
        <v>3.5057471264367814</v>
      </c>
      <c r="T11" s="155">
        <f t="shared" si="5"/>
        <v>4.0588235294117645</v>
      </c>
      <c r="U11" s="155">
        <f t="shared" si="5"/>
        <v>4.3229927007299267</v>
      </c>
      <c r="V11" s="155">
        <f t="shared" si="5"/>
        <v>3.8698224852071004</v>
      </c>
      <c r="W11" s="155">
        <f t="shared" si="5"/>
        <v>3.5709624796084829</v>
      </c>
      <c r="X11" s="155">
        <f t="shared" si="5"/>
        <v>4.0253164556962027</v>
      </c>
      <c r="Y11" s="155">
        <f>IFERROR((Y12/Y13),0)</f>
        <v>3.627946127946128</v>
      </c>
      <c r="Z11" s="155">
        <f t="shared" si="5"/>
        <v>3.9964285714285714</v>
      </c>
      <c r="AA11" s="155">
        <f t="shared" si="5"/>
        <v>3.9721189591078065</v>
      </c>
      <c r="AB11" s="155">
        <f t="shared" si="5"/>
        <v>3.6256499133448874</v>
      </c>
      <c r="AC11" s="155">
        <v>4</v>
      </c>
      <c r="AD11" s="155">
        <f t="shared" si="5"/>
        <v>3.40625</v>
      </c>
      <c r="AE11" s="155">
        <f t="shared" si="5"/>
        <v>3.4804381846635368</v>
      </c>
      <c r="AF11" s="155">
        <f t="shared" si="5"/>
        <v>3.3969594594594597</v>
      </c>
      <c r="AG11" s="155"/>
      <c r="AH11" s="147" t="s">
        <v>133</v>
      </c>
      <c r="AI11" s="155" t="s">
        <v>136</v>
      </c>
      <c r="AJ11" s="155">
        <f>IFERROR((AJ12/AJ13),0)</f>
        <v>0</v>
      </c>
      <c r="AK11" s="155">
        <f t="shared" si="5"/>
        <v>3.5080906148867315</v>
      </c>
      <c r="AL11" s="155">
        <f t="shared" si="5"/>
        <v>3.7870216306156408</v>
      </c>
      <c r="AM11" s="155">
        <f t="shared" si="5"/>
        <v>3.8741496598639458</v>
      </c>
      <c r="AN11" s="155">
        <f t="shared" si="5"/>
        <v>4.0345423143350603</v>
      </c>
      <c r="AO11" s="155">
        <f t="shared" si="5"/>
        <v>3.7648054145516077</v>
      </c>
      <c r="AP11" s="155">
        <f t="shared" si="5"/>
        <v>3.9104234527687298</v>
      </c>
      <c r="AQ11" s="155">
        <f t="shared" si="5"/>
        <v>3.9289428076256501</v>
      </c>
      <c r="AR11" s="155">
        <f t="shared" si="5"/>
        <v>3.7105263157894739</v>
      </c>
      <c r="AS11" s="155">
        <f t="shared" si="5"/>
        <v>4.1328671328671325</v>
      </c>
      <c r="AT11" s="155">
        <f t="shared" si="5"/>
        <v>4.0146520146520146</v>
      </c>
      <c r="AU11" s="155">
        <f t="shared" si="5"/>
        <v>3.9183333333333334</v>
      </c>
      <c r="AV11" s="155">
        <f t="shared" si="5"/>
        <v>3.9192751235584842</v>
      </c>
      <c r="AW11" s="155">
        <f t="shared" si="5"/>
        <v>4.2090592334494774</v>
      </c>
      <c r="AX11" s="155">
        <f t="shared" si="5"/>
        <v>3.9685430463576159</v>
      </c>
      <c r="AY11" s="155">
        <f t="shared" si="5"/>
        <v>3.8675282714054928</v>
      </c>
      <c r="AZ11" s="155">
        <f t="shared" si="5"/>
        <v>4.0529010238907848</v>
      </c>
      <c r="BA11" s="155">
        <f t="shared" si="5"/>
        <v>0</v>
      </c>
      <c r="BB11" s="155">
        <f t="shared" si="5"/>
        <v>0</v>
      </c>
      <c r="BC11" s="155">
        <f t="shared" si="5"/>
        <v>0</v>
      </c>
      <c r="BD11" s="155">
        <f t="shared" si="5"/>
        <v>0</v>
      </c>
      <c r="BE11" s="155">
        <f t="shared" si="5"/>
        <v>0</v>
      </c>
      <c r="BF11" s="155">
        <f t="shared" si="5"/>
        <v>0</v>
      </c>
      <c r="BG11" s="155">
        <f t="shared" si="5"/>
        <v>0</v>
      </c>
      <c r="BH11" s="155">
        <f t="shared" si="5"/>
        <v>0</v>
      </c>
      <c r="BI11" s="155">
        <f t="shared" si="5"/>
        <v>0</v>
      </c>
      <c r="BJ11" s="155">
        <f t="shared" si="5"/>
        <v>0</v>
      </c>
      <c r="BK11" s="155">
        <f t="shared" si="5"/>
        <v>0</v>
      </c>
      <c r="BL11" s="155">
        <f t="shared" si="5"/>
        <v>0</v>
      </c>
      <c r="BM11" s="155">
        <f t="shared" si="5"/>
        <v>0</v>
      </c>
      <c r="BN11" s="155">
        <f t="shared" si="5"/>
        <v>0</v>
      </c>
      <c r="BO11" s="155">
        <f t="shared" si="5"/>
        <v>0</v>
      </c>
      <c r="BP11" s="155">
        <f t="shared" si="5"/>
        <v>0</v>
      </c>
    </row>
    <row r="12" spans="1:68" x14ac:dyDescent="0.25">
      <c r="A12" s="150" t="s">
        <v>131</v>
      </c>
      <c r="B12" s="151"/>
      <c r="C12" s="152">
        <f>C9</f>
        <v>1613</v>
      </c>
      <c r="D12" s="152">
        <f t="shared" ref="D12:N12" si="6">D9</f>
        <v>2038</v>
      </c>
      <c r="E12" s="152">
        <f t="shared" si="6"/>
        <v>2068</v>
      </c>
      <c r="F12" s="152">
        <f t="shared" si="6"/>
        <v>2214</v>
      </c>
      <c r="G12" s="152">
        <f t="shared" si="6"/>
        <v>2287</v>
      </c>
      <c r="H12" s="152">
        <f t="shared" si="6"/>
        <v>2355</v>
      </c>
      <c r="I12" s="151"/>
      <c r="J12" s="152">
        <f t="shared" si="6"/>
        <v>2208</v>
      </c>
      <c r="K12" s="152">
        <f t="shared" si="6"/>
        <v>2495</v>
      </c>
      <c r="L12" s="152">
        <f t="shared" si="6"/>
        <v>2216</v>
      </c>
      <c r="M12" s="152">
        <f t="shared" si="6"/>
        <v>2417</v>
      </c>
      <c r="N12" s="152">
        <f t="shared" si="6"/>
        <v>1942</v>
      </c>
      <c r="O12" s="152">
        <f>O9</f>
        <v>1932</v>
      </c>
      <c r="P12" s="151"/>
      <c r="Q12" s="152">
        <f t="shared" ref="Q12:AK12" si="7">Q9</f>
        <v>1983</v>
      </c>
      <c r="R12" s="152">
        <f t="shared" si="7"/>
        <v>1953</v>
      </c>
      <c r="S12" s="152">
        <f t="shared" si="7"/>
        <v>2135</v>
      </c>
      <c r="T12" s="152">
        <f t="shared" si="7"/>
        <v>2277</v>
      </c>
      <c r="U12" s="152">
        <f t="shared" si="7"/>
        <v>2369</v>
      </c>
      <c r="V12" s="152">
        <f t="shared" si="7"/>
        <v>1962</v>
      </c>
      <c r="W12" s="152">
        <f t="shared" si="7"/>
        <v>2189</v>
      </c>
      <c r="X12" s="152">
        <f t="shared" si="7"/>
        <v>2226</v>
      </c>
      <c r="Y12" s="152">
        <f>Y9</f>
        <v>2155</v>
      </c>
      <c r="Z12" s="152">
        <f t="shared" si="7"/>
        <v>2238</v>
      </c>
      <c r="AA12" s="152">
        <f t="shared" si="7"/>
        <v>2137</v>
      </c>
      <c r="AB12" s="152">
        <f t="shared" si="7"/>
        <v>2092</v>
      </c>
      <c r="AC12" s="152">
        <v>2206</v>
      </c>
      <c r="AD12" s="152">
        <f>AD9</f>
        <v>2071</v>
      </c>
      <c r="AE12" s="152">
        <f t="shared" si="7"/>
        <v>2224</v>
      </c>
      <c r="AF12" s="152">
        <f t="shared" si="7"/>
        <v>2011</v>
      </c>
      <c r="AG12" s="152"/>
      <c r="AH12" s="150" t="s">
        <v>131</v>
      </c>
      <c r="AI12" s="153"/>
      <c r="AJ12" s="152">
        <f>AJ9</f>
        <v>1823</v>
      </c>
      <c r="AK12" s="152">
        <f t="shared" si="7"/>
        <v>2168</v>
      </c>
      <c r="AL12" s="152">
        <v>2276</v>
      </c>
      <c r="AM12" s="152">
        <f t="shared" ref="AM12:BP12" si="8">AM9</f>
        <v>2278</v>
      </c>
      <c r="AN12" s="152">
        <f t="shared" si="8"/>
        <v>2336</v>
      </c>
      <c r="AO12" s="152">
        <f t="shared" si="8"/>
        <v>2225</v>
      </c>
      <c r="AP12" s="152">
        <f t="shared" si="8"/>
        <v>2401</v>
      </c>
      <c r="AQ12" s="152">
        <f t="shared" si="8"/>
        <v>2267</v>
      </c>
      <c r="AR12" s="152">
        <f t="shared" si="8"/>
        <v>2256</v>
      </c>
      <c r="AS12" s="152">
        <f t="shared" si="8"/>
        <v>2364</v>
      </c>
      <c r="AT12" s="152">
        <f t="shared" si="8"/>
        <v>2192</v>
      </c>
      <c r="AU12" s="152">
        <f t="shared" si="8"/>
        <v>2351</v>
      </c>
      <c r="AV12" s="152">
        <f t="shared" si="8"/>
        <v>2379</v>
      </c>
      <c r="AW12" s="152">
        <f t="shared" si="8"/>
        <v>2416</v>
      </c>
      <c r="AX12" s="152">
        <v>2397</v>
      </c>
      <c r="AY12" s="152">
        <v>2394</v>
      </c>
      <c r="AZ12" s="152">
        <f t="shared" si="8"/>
        <v>2375</v>
      </c>
      <c r="BA12" s="152">
        <f t="shared" si="8"/>
        <v>0</v>
      </c>
      <c r="BB12" s="152">
        <f t="shared" si="8"/>
        <v>0</v>
      </c>
      <c r="BC12" s="152">
        <f t="shared" si="8"/>
        <v>0</v>
      </c>
      <c r="BD12" s="152">
        <f t="shared" si="8"/>
        <v>0</v>
      </c>
      <c r="BE12" s="152">
        <f t="shared" si="8"/>
        <v>0</v>
      </c>
      <c r="BF12" s="152">
        <f t="shared" si="8"/>
        <v>0</v>
      </c>
      <c r="BG12" s="152">
        <f t="shared" si="8"/>
        <v>0</v>
      </c>
      <c r="BH12" s="152">
        <f t="shared" si="8"/>
        <v>0</v>
      </c>
      <c r="BI12" s="152">
        <f t="shared" si="8"/>
        <v>0</v>
      </c>
      <c r="BJ12" s="152">
        <f t="shared" si="8"/>
        <v>0</v>
      </c>
      <c r="BK12" s="152">
        <f t="shared" si="8"/>
        <v>0</v>
      </c>
      <c r="BL12" s="152">
        <f t="shared" si="8"/>
        <v>0</v>
      </c>
      <c r="BM12" s="152">
        <f t="shared" si="8"/>
        <v>0</v>
      </c>
      <c r="BN12" s="152">
        <f t="shared" si="8"/>
        <v>0</v>
      </c>
      <c r="BO12" s="152">
        <f t="shared" si="8"/>
        <v>0</v>
      </c>
      <c r="BP12" s="152">
        <f t="shared" si="8"/>
        <v>0</v>
      </c>
    </row>
    <row r="13" spans="1:68" x14ac:dyDescent="0.25">
      <c r="A13" s="150" t="s">
        <v>137</v>
      </c>
      <c r="B13" s="151"/>
      <c r="C13" s="152">
        <v>625</v>
      </c>
      <c r="D13" s="152">
        <v>508</v>
      </c>
      <c r="E13" s="152">
        <v>576</v>
      </c>
      <c r="F13" s="152">
        <v>548</v>
      </c>
      <c r="G13" s="152">
        <v>577</v>
      </c>
      <c r="H13" s="152">
        <v>600</v>
      </c>
      <c r="I13" s="151"/>
      <c r="J13" s="152">
        <v>612</v>
      </c>
      <c r="K13" s="152">
        <v>554</v>
      </c>
      <c r="L13" s="152">
        <v>584</v>
      </c>
      <c r="M13" s="152">
        <v>594</v>
      </c>
      <c r="N13" s="152">
        <v>399</v>
      </c>
      <c r="O13" s="152">
        <v>532</v>
      </c>
      <c r="P13" s="151"/>
      <c r="Q13" s="152">
        <v>515</v>
      </c>
      <c r="R13" s="152">
        <v>579</v>
      </c>
      <c r="S13" s="152">
        <v>609</v>
      </c>
      <c r="T13" s="152">
        <v>561</v>
      </c>
      <c r="U13" s="152">
        <v>548</v>
      </c>
      <c r="V13" s="152">
        <v>507</v>
      </c>
      <c r="W13" s="152">
        <v>613</v>
      </c>
      <c r="X13" s="152">
        <v>553</v>
      </c>
      <c r="Y13" s="152">
        <v>594</v>
      </c>
      <c r="Z13" s="152">
        <v>560</v>
      </c>
      <c r="AA13" s="152">
        <v>538</v>
      </c>
      <c r="AB13" s="152">
        <v>577</v>
      </c>
      <c r="AC13" s="152">
        <v>541</v>
      </c>
      <c r="AD13" s="152">
        <v>608</v>
      </c>
      <c r="AE13" s="152">
        <v>639</v>
      </c>
      <c r="AF13" s="152">
        <v>592</v>
      </c>
      <c r="AG13" s="152"/>
      <c r="AH13" s="150" t="s">
        <v>137</v>
      </c>
      <c r="AI13" s="154"/>
      <c r="AJ13" s="152"/>
      <c r="AK13" s="152">
        <f>Produção!AM25</f>
        <v>618</v>
      </c>
      <c r="AL13" s="152">
        <v>601</v>
      </c>
      <c r="AM13" s="152">
        <f>Produção!AO25</f>
        <v>588</v>
      </c>
      <c r="AN13" s="152">
        <f>Produção!AP25</f>
        <v>579</v>
      </c>
      <c r="AO13" s="152">
        <v>591</v>
      </c>
      <c r="AP13" s="152">
        <v>614</v>
      </c>
      <c r="AQ13" s="152">
        <f>Produção!AS25</f>
        <v>577</v>
      </c>
      <c r="AR13" s="152">
        <f>Produção!AT25</f>
        <v>608</v>
      </c>
      <c r="AS13" s="152">
        <f>Produção!AU25</f>
        <v>572</v>
      </c>
      <c r="AT13" s="152">
        <f>Produção!AV25</f>
        <v>546</v>
      </c>
      <c r="AU13" s="152">
        <f>Produção!AW25</f>
        <v>600</v>
      </c>
      <c r="AV13" s="152">
        <f>Produção!AX25</f>
        <v>607</v>
      </c>
      <c r="AW13" s="152">
        <f>Produção!AY25</f>
        <v>574</v>
      </c>
      <c r="AX13" s="152">
        <f>Produção!AZ25</f>
        <v>604</v>
      </c>
      <c r="AY13" s="152">
        <f>Produção!BA25</f>
        <v>619</v>
      </c>
      <c r="AZ13" s="152">
        <f>Produção!BB25</f>
        <v>586</v>
      </c>
      <c r="BA13" s="152">
        <f>Produção!BC25</f>
        <v>0</v>
      </c>
      <c r="BB13" s="152">
        <f>Produção!BD25</f>
        <v>0</v>
      </c>
      <c r="BC13" s="152">
        <f>Produção!BE25</f>
        <v>0</v>
      </c>
      <c r="BD13" s="152">
        <f>Produção!BF25</f>
        <v>0</v>
      </c>
      <c r="BE13" s="152">
        <f>Produção!BG25</f>
        <v>0</v>
      </c>
      <c r="BF13" s="152">
        <f>Produção!BH25</f>
        <v>0</v>
      </c>
      <c r="BG13" s="152">
        <f>Produção!BI25</f>
        <v>0</v>
      </c>
      <c r="BH13" s="152">
        <f>Produção!BJ25</f>
        <v>0</v>
      </c>
      <c r="BI13" s="152">
        <f>Produção!BK25</f>
        <v>0</v>
      </c>
      <c r="BJ13" s="152">
        <f>Produção!BL25</f>
        <v>0</v>
      </c>
      <c r="BK13" s="152">
        <f>Produção!BM25</f>
        <v>0</v>
      </c>
      <c r="BL13" s="152">
        <f>Produção!BN25</f>
        <v>0</v>
      </c>
      <c r="BM13" s="152">
        <f>Produção!BO25</f>
        <v>0</v>
      </c>
      <c r="BN13" s="152">
        <f>Produção!BP25</f>
        <v>0</v>
      </c>
      <c r="BO13" s="152">
        <f>Produção!BQ25</f>
        <v>0</v>
      </c>
      <c r="BP13" s="152">
        <f>Produção!BR25</f>
        <v>0</v>
      </c>
    </row>
    <row r="14" spans="1:68" s="158" customFormat="1" x14ac:dyDescent="0.25">
      <c r="A14" s="156" t="s">
        <v>138</v>
      </c>
      <c r="B14" s="157"/>
      <c r="C14" s="157"/>
      <c r="D14" s="157"/>
      <c r="E14" s="157"/>
      <c r="F14" s="157"/>
      <c r="G14" s="157"/>
      <c r="H14" s="157"/>
      <c r="I14" s="157" t="s">
        <v>139</v>
      </c>
      <c r="J14" s="157">
        <f t="shared" ref="J14:O14" si="9">(((1-J15)*J16)/(J15))*24</f>
        <v>9.4509803921568611</v>
      </c>
      <c r="K14" s="157">
        <f t="shared" si="9"/>
        <v>0.21660649819494604</v>
      </c>
      <c r="L14" s="157">
        <f t="shared" si="9"/>
        <v>6.6986301369863028</v>
      </c>
      <c r="M14" s="157">
        <f t="shared" si="9"/>
        <v>1.7373737373737352</v>
      </c>
      <c r="N14" s="157">
        <f t="shared" si="9"/>
        <v>22.01503759398496</v>
      </c>
      <c r="O14" s="157">
        <f t="shared" si="9"/>
        <v>20.526315789473689</v>
      </c>
      <c r="P14" s="157" t="s">
        <v>139</v>
      </c>
      <c r="Q14" s="157">
        <f t="shared" ref="Q14:BP14" si="10">IFERROR(((((1-Q15)*Q16)/(Q15))*24),0)</f>
        <v>18.827184466019421</v>
      </c>
      <c r="R14" s="157">
        <f t="shared" si="10"/>
        <v>8.4145077720207198</v>
      </c>
      <c r="S14" s="157">
        <f t="shared" si="10"/>
        <v>9.9310344827586228</v>
      </c>
      <c r="T14" s="157">
        <f t="shared" si="10"/>
        <v>1.3262032085561495</v>
      </c>
      <c r="U14" s="157">
        <f t="shared" si="10"/>
        <v>0.35036496350364843</v>
      </c>
      <c r="V14" s="157">
        <f t="shared" si="10"/>
        <v>11.26627218934911</v>
      </c>
      <c r="W14" s="157">
        <f t="shared" si="10"/>
        <v>7.7520391517128857</v>
      </c>
      <c r="X14" s="157">
        <f t="shared" si="10"/>
        <v>9.6781193490054278</v>
      </c>
      <c r="Y14" s="157">
        <f>IFERROR(((((1-Y15)*Y16)/(Y15))*24),0)</f>
        <v>8.6868686868686869</v>
      </c>
      <c r="Z14" s="157">
        <f t="shared" si="10"/>
        <v>9.042857142857148</v>
      </c>
      <c r="AA14" s="157">
        <f t="shared" si="10"/>
        <v>6.9591078066914545</v>
      </c>
      <c r="AB14" s="157">
        <f t="shared" si="10"/>
        <v>2.6620450606585755</v>
      </c>
      <c r="AC14" s="157">
        <f t="shared" si="10"/>
        <v>6.5312399871835929</v>
      </c>
      <c r="AD14" s="157">
        <f t="shared" si="10"/>
        <v>6.3947368421052611</v>
      </c>
      <c r="AE14" s="157">
        <f t="shared" si="10"/>
        <v>3.7934272300469489</v>
      </c>
      <c r="AF14" s="157">
        <f t="shared" si="10"/>
        <v>2.5945945945945965</v>
      </c>
      <c r="AG14" s="157"/>
      <c r="AH14" s="156" t="s">
        <v>138</v>
      </c>
      <c r="AI14" s="157" t="s">
        <v>140</v>
      </c>
      <c r="AJ14" s="157">
        <f>IFERROR(((((1-AJ15)*AJ16)/(AJ15))*24),0)</f>
        <v>0</v>
      </c>
      <c r="AK14" s="157">
        <f t="shared" si="10"/>
        <v>7.7669902912622907E-2</v>
      </c>
      <c r="AL14" s="157">
        <f t="shared" si="10"/>
        <v>5.9101497504159752</v>
      </c>
      <c r="AM14" s="157">
        <f t="shared" si="10"/>
        <v>14.571428571428573</v>
      </c>
      <c r="AN14" s="157">
        <f t="shared" si="10"/>
        <v>12.393782383419694</v>
      </c>
      <c r="AO14" s="157">
        <f t="shared" si="10"/>
        <v>13.197969543147209</v>
      </c>
      <c r="AP14" s="157">
        <f t="shared" si="10"/>
        <v>9.1465798045602558</v>
      </c>
      <c r="AQ14" s="157">
        <f t="shared" si="10"/>
        <v>11.771230502599652</v>
      </c>
      <c r="AR14" s="157">
        <f t="shared" si="10"/>
        <v>14.960526315789469</v>
      </c>
      <c r="AS14" s="157">
        <f t="shared" si="10"/>
        <v>11.370629370629375</v>
      </c>
      <c r="AT14" s="157">
        <f t="shared" si="10"/>
        <v>10.725274725274723</v>
      </c>
      <c r="AU14" s="157">
        <f t="shared" si="10"/>
        <v>13.84</v>
      </c>
      <c r="AV14" s="157">
        <f t="shared" si="10"/>
        <v>9.1334431630971977</v>
      </c>
      <c r="AW14" s="157">
        <f t="shared" si="10"/>
        <v>11.749128919860626</v>
      </c>
      <c r="AX14" s="157">
        <f t="shared" si="10"/>
        <v>8.4635761589403948</v>
      </c>
      <c r="AY14" s="157">
        <f t="shared" si="10"/>
        <v>11.747980613893382</v>
      </c>
      <c r="AZ14" s="157">
        <f t="shared" si="10"/>
        <v>13.187713310580211</v>
      </c>
      <c r="BA14" s="157">
        <f t="shared" si="10"/>
        <v>0</v>
      </c>
      <c r="BB14" s="157">
        <f t="shared" si="10"/>
        <v>0</v>
      </c>
      <c r="BC14" s="157">
        <f t="shared" si="10"/>
        <v>0</v>
      </c>
      <c r="BD14" s="157">
        <f t="shared" si="10"/>
        <v>0</v>
      </c>
      <c r="BE14" s="157">
        <f t="shared" si="10"/>
        <v>0</v>
      </c>
      <c r="BF14" s="157">
        <f t="shared" si="10"/>
        <v>0</v>
      </c>
      <c r="BG14" s="157">
        <f t="shared" si="10"/>
        <v>0</v>
      </c>
      <c r="BH14" s="157">
        <f t="shared" si="10"/>
        <v>0</v>
      </c>
      <c r="BI14" s="157">
        <f t="shared" si="10"/>
        <v>0</v>
      </c>
      <c r="BJ14" s="157">
        <f t="shared" si="10"/>
        <v>0</v>
      </c>
      <c r="BK14" s="157">
        <f t="shared" si="10"/>
        <v>0</v>
      </c>
      <c r="BL14" s="157">
        <f t="shared" si="10"/>
        <v>0</v>
      </c>
      <c r="BM14" s="157">
        <f t="shared" si="10"/>
        <v>0</v>
      </c>
      <c r="BN14" s="157">
        <f t="shared" si="10"/>
        <v>0</v>
      </c>
      <c r="BO14" s="157">
        <f t="shared" si="10"/>
        <v>0</v>
      </c>
      <c r="BP14" s="157">
        <f t="shared" si="10"/>
        <v>0</v>
      </c>
    </row>
    <row r="15" spans="1:68" s="162" customFormat="1" x14ac:dyDescent="0.25">
      <c r="A15" s="159" t="s">
        <v>141</v>
      </c>
      <c r="B15" s="149"/>
      <c r="C15" s="160"/>
      <c r="D15" s="160"/>
      <c r="E15" s="160"/>
      <c r="F15" s="160"/>
      <c r="G15" s="160"/>
      <c r="H15" s="160"/>
      <c r="I15" s="149"/>
      <c r="J15" s="160">
        <f t="shared" ref="J15:O15" si="11">J8</f>
        <v>0.90159248672927728</v>
      </c>
      <c r="K15" s="160">
        <f t="shared" si="11"/>
        <v>0.998</v>
      </c>
      <c r="L15" s="160">
        <f t="shared" si="11"/>
        <v>0.93148381672971836</v>
      </c>
      <c r="M15" s="160">
        <f t="shared" si="11"/>
        <v>0.98252032520325205</v>
      </c>
      <c r="N15" s="160">
        <f t="shared" si="11"/>
        <v>0.84142114384748701</v>
      </c>
      <c r="O15" s="160">
        <f t="shared" si="11"/>
        <v>0.80938416422287385</v>
      </c>
      <c r="P15" s="149"/>
      <c r="Q15" s="160">
        <f t="shared" ref="Q15:BP15" si="12">Q8</f>
        <v>0.83074989526602427</v>
      </c>
      <c r="R15" s="160">
        <f t="shared" si="12"/>
        <v>0.9058441558441559</v>
      </c>
      <c r="S15" s="160">
        <f t="shared" si="12"/>
        <v>0.8944281524926686</v>
      </c>
      <c r="T15" s="160">
        <f t="shared" si="12"/>
        <v>0.9865684575389948</v>
      </c>
      <c r="U15" s="160">
        <f t="shared" si="12"/>
        <v>0.99663441312578882</v>
      </c>
      <c r="V15" s="160">
        <f t="shared" si="12"/>
        <v>0.89181818181818184</v>
      </c>
      <c r="W15" s="160">
        <f t="shared" si="12"/>
        <v>0.91705069124423966</v>
      </c>
      <c r="X15" s="160">
        <f t="shared" si="12"/>
        <v>0.90894242547978765</v>
      </c>
      <c r="Y15" s="160">
        <f>Y8</f>
        <v>0.90928270042194093</v>
      </c>
      <c r="Z15" s="160">
        <f t="shared" si="12"/>
        <v>0.91384238464679457</v>
      </c>
      <c r="AA15" s="160">
        <f t="shared" si="12"/>
        <v>0.93196685564762316</v>
      </c>
      <c r="AB15" s="160">
        <f t="shared" si="12"/>
        <v>0.9703153988868275</v>
      </c>
      <c r="AC15" s="160">
        <v>0.93630000000000002</v>
      </c>
      <c r="AD15" s="160">
        <f>AD8</f>
        <v>0.92745185848634126</v>
      </c>
      <c r="AE15" s="160">
        <f t="shared" si="12"/>
        <v>0.95655913978494622</v>
      </c>
      <c r="AF15" s="160">
        <f t="shared" si="12"/>
        <v>0.96915662650602408</v>
      </c>
      <c r="AG15" s="160"/>
      <c r="AH15" s="159" t="s">
        <v>141</v>
      </c>
      <c r="AI15" s="161"/>
      <c r="AJ15" s="160">
        <f>AJ8</f>
        <v>0.99890410958904108</v>
      </c>
      <c r="AK15" s="160">
        <f t="shared" si="12"/>
        <v>0.99907834101382487</v>
      </c>
      <c r="AL15" s="160">
        <f t="shared" si="12"/>
        <v>0.93894389438943893</v>
      </c>
      <c r="AM15" s="160">
        <f t="shared" si="12"/>
        <v>0.86451612903225805</v>
      </c>
      <c r="AN15" s="160">
        <f t="shared" si="12"/>
        <v>0.886527514231499</v>
      </c>
      <c r="AO15" s="160">
        <f t="shared" si="12"/>
        <v>0.87254901960784315</v>
      </c>
      <c r="AP15" s="160">
        <f t="shared" si="12"/>
        <v>0.91119544592030366</v>
      </c>
      <c r="AQ15" s="160">
        <f t="shared" si="12"/>
        <v>0.88901960784313727</v>
      </c>
      <c r="AR15" s="160">
        <f t="shared" si="12"/>
        <v>0.85616698292220117</v>
      </c>
      <c r="AS15" s="160">
        <f t="shared" si="12"/>
        <v>0.89715370018975327</v>
      </c>
      <c r="AT15" s="160">
        <f t="shared" si="12"/>
        <v>0.89983579638752054</v>
      </c>
      <c r="AU15" s="160">
        <f t="shared" si="12"/>
        <v>0.87170930663700408</v>
      </c>
      <c r="AV15" s="160">
        <f t="shared" si="12"/>
        <v>0.91149425287356323</v>
      </c>
      <c r="AW15" s="160">
        <f t="shared" si="12"/>
        <v>0.89581015943641085</v>
      </c>
      <c r="AX15" s="160">
        <f t="shared" si="12"/>
        <v>0.91839080459770117</v>
      </c>
      <c r="AY15" s="160">
        <f t="shared" si="12"/>
        <v>0.8876529477196885</v>
      </c>
      <c r="AZ15" s="160">
        <f t="shared" si="12"/>
        <v>0.88060808305524652</v>
      </c>
      <c r="BA15" s="160">
        <f t="shared" si="12"/>
        <v>0</v>
      </c>
      <c r="BB15" s="160">
        <f t="shared" si="12"/>
        <v>0</v>
      </c>
      <c r="BC15" s="160">
        <f t="shared" si="12"/>
        <v>0</v>
      </c>
      <c r="BD15" s="160">
        <f t="shared" si="12"/>
        <v>0</v>
      </c>
      <c r="BE15" s="160">
        <f t="shared" si="12"/>
        <v>0</v>
      </c>
      <c r="BF15" s="160">
        <f t="shared" si="12"/>
        <v>0</v>
      </c>
      <c r="BG15" s="160">
        <f t="shared" si="12"/>
        <v>0</v>
      </c>
      <c r="BH15" s="160">
        <f t="shared" si="12"/>
        <v>0</v>
      </c>
      <c r="BI15" s="160">
        <f t="shared" si="12"/>
        <v>0</v>
      </c>
      <c r="BJ15" s="160">
        <f t="shared" si="12"/>
        <v>0</v>
      </c>
      <c r="BK15" s="160">
        <f t="shared" si="12"/>
        <v>0</v>
      </c>
      <c r="BL15" s="160">
        <f t="shared" si="12"/>
        <v>0</v>
      </c>
      <c r="BM15" s="160">
        <f t="shared" si="12"/>
        <v>0</v>
      </c>
      <c r="BN15" s="160">
        <f t="shared" si="12"/>
        <v>0</v>
      </c>
      <c r="BO15" s="160">
        <f t="shared" si="12"/>
        <v>0</v>
      </c>
      <c r="BP15" s="160">
        <f t="shared" si="12"/>
        <v>0</v>
      </c>
    </row>
    <row r="16" spans="1:68" s="158" customFormat="1" x14ac:dyDescent="0.25">
      <c r="A16" s="163" t="s">
        <v>142</v>
      </c>
      <c r="B16" s="157"/>
      <c r="C16" s="164"/>
      <c r="D16" s="165"/>
      <c r="E16" s="165"/>
      <c r="F16" s="165"/>
      <c r="G16" s="165"/>
      <c r="H16" s="165"/>
      <c r="I16" s="157"/>
      <c r="J16" s="165">
        <f t="shared" ref="J16:O16" si="13">J11</f>
        <v>3.607843137254902</v>
      </c>
      <c r="K16" s="165">
        <f t="shared" si="13"/>
        <v>4.5036101083032491</v>
      </c>
      <c r="L16" s="165">
        <f t="shared" si="13"/>
        <v>3.7945205479452055</v>
      </c>
      <c r="M16" s="165">
        <f t="shared" si="13"/>
        <v>4.0690235690235692</v>
      </c>
      <c r="N16" s="165">
        <f t="shared" si="13"/>
        <v>4.867167919799499</v>
      </c>
      <c r="O16" s="165">
        <f t="shared" si="13"/>
        <v>3.6315789473684212</v>
      </c>
      <c r="P16" s="157"/>
      <c r="Q16" s="165">
        <f t="shared" ref="Q16:BP16" si="14">Q11</f>
        <v>3.8504854368932038</v>
      </c>
      <c r="R16" s="165">
        <f t="shared" si="14"/>
        <v>3.3730569948186528</v>
      </c>
      <c r="S16" s="165">
        <f t="shared" si="14"/>
        <v>3.5057471264367814</v>
      </c>
      <c r="T16" s="165">
        <f t="shared" si="14"/>
        <v>4.0588235294117645</v>
      </c>
      <c r="U16" s="165">
        <f t="shared" si="14"/>
        <v>4.3229927007299267</v>
      </c>
      <c r="V16" s="165">
        <f t="shared" si="14"/>
        <v>3.8698224852071004</v>
      </c>
      <c r="W16" s="165">
        <f t="shared" si="14"/>
        <v>3.5709624796084829</v>
      </c>
      <c r="X16" s="165">
        <f t="shared" si="14"/>
        <v>4.0253164556962027</v>
      </c>
      <c r="Y16" s="165">
        <f>Y11</f>
        <v>3.627946127946128</v>
      </c>
      <c r="Z16" s="165">
        <f t="shared" si="14"/>
        <v>3.9964285714285714</v>
      </c>
      <c r="AA16" s="165">
        <f t="shared" si="14"/>
        <v>3.9721189591078065</v>
      </c>
      <c r="AB16" s="165">
        <f t="shared" si="14"/>
        <v>3.6256499133448874</v>
      </c>
      <c r="AC16" s="165">
        <f t="shared" si="14"/>
        <v>4</v>
      </c>
      <c r="AD16" s="165">
        <f t="shared" si="14"/>
        <v>3.40625</v>
      </c>
      <c r="AE16" s="165">
        <f t="shared" si="14"/>
        <v>3.4804381846635368</v>
      </c>
      <c r="AF16" s="165">
        <f t="shared" si="14"/>
        <v>3.3969594594594597</v>
      </c>
      <c r="AG16" s="165"/>
      <c r="AH16" s="163" t="s">
        <v>142</v>
      </c>
      <c r="AI16" s="166"/>
      <c r="AJ16" s="165">
        <f>AJ11</f>
        <v>0</v>
      </c>
      <c r="AK16" s="165">
        <f t="shared" si="14"/>
        <v>3.5080906148867315</v>
      </c>
      <c r="AL16" s="165">
        <f t="shared" si="14"/>
        <v>3.7870216306156408</v>
      </c>
      <c r="AM16" s="165">
        <f t="shared" si="14"/>
        <v>3.8741496598639458</v>
      </c>
      <c r="AN16" s="165">
        <f t="shared" si="14"/>
        <v>4.0345423143350603</v>
      </c>
      <c r="AO16" s="165">
        <f t="shared" si="14"/>
        <v>3.7648054145516077</v>
      </c>
      <c r="AP16" s="165">
        <f t="shared" si="14"/>
        <v>3.9104234527687298</v>
      </c>
      <c r="AQ16" s="165">
        <f t="shared" si="14"/>
        <v>3.9289428076256501</v>
      </c>
      <c r="AR16" s="165">
        <f t="shared" si="14"/>
        <v>3.7105263157894739</v>
      </c>
      <c r="AS16" s="165">
        <f t="shared" si="14"/>
        <v>4.1328671328671325</v>
      </c>
      <c r="AT16" s="165">
        <f t="shared" si="14"/>
        <v>4.0146520146520146</v>
      </c>
      <c r="AU16" s="165">
        <f t="shared" si="14"/>
        <v>3.9183333333333334</v>
      </c>
      <c r="AV16" s="165">
        <f t="shared" si="14"/>
        <v>3.9192751235584842</v>
      </c>
      <c r="AW16" s="165">
        <f t="shared" si="14"/>
        <v>4.2090592334494774</v>
      </c>
      <c r="AX16" s="165">
        <f t="shared" si="14"/>
        <v>3.9685430463576159</v>
      </c>
      <c r="AY16" s="165">
        <f t="shared" si="14"/>
        <v>3.8675282714054928</v>
      </c>
      <c r="AZ16" s="165">
        <f t="shared" si="14"/>
        <v>4.0529010238907848</v>
      </c>
      <c r="BA16" s="165">
        <f t="shared" si="14"/>
        <v>0</v>
      </c>
      <c r="BB16" s="165">
        <f t="shared" si="14"/>
        <v>0</v>
      </c>
      <c r="BC16" s="165">
        <f t="shared" si="14"/>
        <v>0</v>
      </c>
      <c r="BD16" s="165">
        <f t="shared" si="14"/>
        <v>0</v>
      </c>
      <c r="BE16" s="165">
        <f t="shared" si="14"/>
        <v>0</v>
      </c>
      <c r="BF16" s="165">
        <f t="shared" si="14"/>
        <v>0</v>
      </c>
      <c r="BG16" s="165">
        <f t="shared" si="14"/>
        <v>0</v>
      </c>
      <c r="BH16" s="165">
        <f t="shared" si="14"/>
        <v>0</v>
      </c>
      <c r="BI16" s="165">
        <f t="shared" si="14"/>
        <v>0</v>
      </c>
      <c r="BJ16" s="165">
        <f t="shared" si="14"/>
        <v>0</v>
      </c>
      <c r="BK16" s="165">
        <f t="shared" si="14"/>
        <v>0</v>
      </c>
      <c r="BL16" s="165">
        <f t="shared" si="14"/>
        <v>0</v>
      </c>
      <c r="BM16" s="165">
        <f t="shared" si="14"/>
        <v>0</v>
      </c>
      <c r="BN16" s="165">
        <f t="shared" si="14"/>
        <v>0</v>
      </c>
      <c r="BO16" s="165">
        <f t="shared" si="14"/>
        <v>0</v>
      </c>
      <c r="BP16" s="165">
        <f t="shared" si="14"/>
        <v>0</v>
      </c>
    </row>
    <row r="17" spans="1:68" s="162" customFormat="1" x14ac:dyDescent="0.25">
      <c r="A17" s="167" t="s">
        <v>143</v>
      </c>
      <c r="B17" s="149"/>
      <c r="C17" s="149"/>
      <c r="D17" s="149"/>
      <c r="E17" s="149"/>
      <c r="F17" s="149"/>
      <c r="G17" s="149"/>
      <c r="H17" s="149"/>
      <c r="I17" s="149" t="s">
        <v>144</v>
      </c>
      <c r="J17" s="149">
        <f t="shared" ref="J17:BP17" si="15">IFERROR((J18/J19),0)</f>
        <v>0</v>
      </c>
      <c r="K17" s="149">
        <f t="shared" si="15"/>
        <v>0</v>
      </c>
      <c r="L17" s="149">
        <f t="shared" si="15"/>
        <v>0</v>
      </c>
      <c r="M17" s="149">
        <f t="shared" si="15"/>
        <v>0</v>
      </c>
      <c r="N17" s="149">
        <f t="shared" si="15"/>
        <v>0</v>
      </c>
      <c r="O17" s="149">
        <f t="shared" si="15"/>
        <v>4.0816326530612242E-2</v>
      </c>
      <c r="P17" s="149" t="s">
        <v>144</v>
      </c>
      <c r="Q17" s="149">
        <f t="shared" si="15"/>
        <v>0</v>
      </c>
      <c r="R17" s="149">
        <f t="shared" si="15"/>
        <v>2.0408163265306121E-2</v>
      </c>
      <c r="S17" s="149">
        <f t="shared" si="15"/>
        <v>4.0816326530612242E-2</v>
      </c>
      <c r="T17" s="149">
        <f t="shared" si="15"/>
        <v>2.1739130434782608E-2</v>
      </c>
      <c r="U17" s="149">
        <f t="shared" si="15"/>
        <v>1.8181818181818181E-2</v>
      </c>
      <c r="V17" s="149">
        <f t="shared" si="15"/>
        <v>0</v>
      </c>
      <c r="W17" s="149">
        <f t="shared" si="15"/>
        <v>2.4390243902439025E-2</v>
      </c>
      <c r="X17" s="149">
        <f t="shared" si="15"/>
        <v>2.564102564102564E-2</v>
      </c>
      <c r="Y17" s="149">
        <f>IFERROR((Y18/Y19),0)</f>
        <v>0</v>
      </c>
      <c r="Z17" s="149">
        <f t="shared" si="15"/>
        <v>0</v>
      </c>
      <c r="AA17" s="149">
        <f t="shared" si="15"/>
        <v>1.8181818181818181E-2</v>
      </c>
      <c r="AB17" s="149">
        <f t="shared" si="15"/>
        <v>0</v>
      </c>
      <c r="AC17" s="149">
        <f t="shared" si="15"/>
        <v>0.04</v>
      </c>
      <c r="AD17" s="149">
        <f t="shared" si="15"/>
        <v>0</v>
      </c>
      <c r="AE17" s="149">
        <f t="shared" si="15"/>
        <v>1.4925373134328358E-2</v>
      </c>
      <c r="AF17" s="149">
        <f t="shared" si="15"/>
        <v>0</v>
      </c>
      <c r="AG17" s="149"/>
      <c r="AH17" s="167" t="s">
        <v>143</v>
      </c>
      <c r="AI17" s="149" t="s">
        <v>144</v>
      </c>
      <c r="AJ17" s="149">
        <f>IFERROR((AJ18/AJ19),0)</f>
        <v>0</v>
      </c>
      <c r="AK17" s="149">
        <f t="shared" si="15"/>
        <v>0</v>
      </c>
      <c r="AL17" s="149">
        <f t="shared" si="15"/>
        <v>0</v>
      </c>
      <c r="AM17" s="149">
        <f t="shared" si="15"/>
        <v>0</v>
      </c>
      <c r="AN17" s="149">
        <f t="shared" si="15"/>
        <v>0</v>
      </c>
      <c r="AO17" s="149">
        <f t="shared" si="15"/>
        <v>0</v>
      </c>
      <c r="AP17" s="149">
        <f t="shared" si="15"/>
        <v>1.3333333333333334E-2</v>
      </c>
      <c r="AQ17" s="149">
        <f t="shared" si="15"/>
        <v>1.5151515151515152E-2</v>
      </c>
      <c r="AR17" s="149">
        <f t="shared" si="15"/>
        <v>0</v>
      </c>
      <c r="AS17" s="149">
        <f t="shared" si="15"/>
        <v>0</v>
      </c>
      <c r="AT17" s="149">
        <f t="shared" si="15"/>
        <v>0</v>
      </c>
      <c r="AU17" s="149">
        <f t="shared" si="15"/>
        <v>0</v>
      </c>
      <c r="AV17" s="149">
        <f t="shared" si="15"/>
        <v>0</v>
      </c>
      <c r="AW17" s="149">
        <f t="shared" si="15"/>
        <v>0</v>
      </c>
      <c r="AX17" s="149">
        <f t="shared" si="15"/>
        <v>0</v>
      </c>
      <c r="AY17" s="149">
        <f t="shared" si="15"/>
        <v>2.564102564102564E-2</v>
      </c>
      <c r="AZ17" s="149">
        <f t="shared" si="15"/>
        <v>0</v>
      </c>
      <c r="BA17" s="149">
        <f t="shared" si="15"/>
        <v>0</v>
      </c>
      <c r="BB17" s="149">
        <f t="shared" si="15"/>
        <v>0</v>
      </c>
      <c r="BC17" s="149">
        <f t="shared" si="15"/>
        <v>0</v>
      </c>
      <c r="BD17" s="149">
        <f t="shared" si="15"/>
        <v>0</v>
      </c>
      <c r="BE17" s="149">
        <f t="shared" si="15"/>
        <v>0</v>
      </c>
      <c r="BF17" s="149">
        <f t="shared" si="15"/>
        <v>0</v>
      </c>
      <c r="BG17" s="149">
        <f t="shared" si="15"/>
        <v>0</v>
      </c>
      <c r="BH17" s="149">
        <f t="shared" si="15"/>
        <v>0</v>
      </c>
      <c r="BI17" s="149">
        <f t="shared" si="15"/>
        <v>0</v>
      </c>
      <c r="BJ17" s="149">
        <f t="shared" si="15"/>
        <v>0</v>
      </c>
      <c r="BK17" s="149">
        <f t="shared" si="15"/>
        <v>0</v>
      </c>
      <c r="BL17" s="149">
        <f t="shared" si="15"/>
        <v>0</v>
      </c>
      <c r="BM17" s="149">
        <f t="shared" si="15"/>
        <v>0</v>
      </c>
      <c r="BN17" s="149">
        <f t="shared" si="15"/>
        <v>0</v>
      </c>
      <c r="BO17" s="149">
        <f t="shared" si="15"/>
        <v>0</v>
      </c>
      <c r="BP17" s="149">
        <f t="shared" si="15"/>
        <v>0</v>
      </c>
    </row>
    <row r="18" spans="1:68" s="171" customFormat="1" x14ac:dyDescent="0.25">
      <c r="A18" s="168" t="s">
        <v>145</v>
      </c>
      <c r="B18" s="169"/>
      <c r="C18" s="14"/>
      <c r="D18" s="14"/>
      <c r="E18" s="14"/>
      <c r="F18" s="14"/>
      <c r="G18" s="14"/>
      <c r="H18" s="14"/>
      <c r="I18" s="169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69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68" t="s">
        <v>145</v>
      </c>
      <c r="AI18" s="170"/>
      <c r="AJ18" s="152">
        <v>0</v>
      </c>
      <c r="AK18" s="152">
        <v>0</v>
      </c>
      <c r="AL18" s="152">
        <v>0</v>
      </c>
      <c r="AM18" s="152">
        <v>0</v>
      </c>
      <c r="AN18" s="152">
        <v>0</v>
      </c>
      <c r="AO18" s="152">
        <v>0</v>
      </c>
      <c r="AP18" s="152">
        <v>1</v>
      </c>
      <c r="AQ18" s="152">
        <v>1</v>
      </c>
      <c r="AR18" s="152">
        <v>0</v>
      </c>
      <c r="AS18" s="152">
        <v>0</v>
      </c>
      <c r="AT18" s="152">
        <v>0</v>
      </c>
      <c r="AU18" s="152">
        <v>0</v>
      </c>
      <c r="AV18" s="152">
        <v>0</v>
      </c>
      <c r="AW18" s="152">
        <v>0</v>
      </c>
      <c r="AX18" s="152">
        <v>0</v>
      </c>
      <c r="AY18" s="152">
        <v>2</v>
      </c>
      <c r="AZ18" s="152">
        <v>0</v>
      </c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</row>
    <row r="19" spans="1:68" s="171" customFormat="1" x14ac:dyDescent="0.25">
      <c r="A19" s="168" t="s">
        <v>146</v>
      </c>
      <c r="B19" s="169"/>
      <c r="C19" s="172"/>
      <c r="D19" s="14"/>
      <c r="E19" s="14"/>
      <c r="F19" s="14"/>
      <c r="G19" s="14"/>
      <c r="H19" s="14"/>
      <c r="I19" s="169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69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68" t="s">
        <v>146</v>
      </c>
      <c r="AI19" s="173"/>
      <c r="AJ19" s="152">
        <v>41</v>
      </c>
      <c r="AK19" s="152">
        <v>53</v>
      </c>
      <c r="AL19" s="152">
        <v>51</v>
      </c>
      <c r="AM19" s="152">
        <v>49</v>
      </c>
      <c r="AN19" s="152">
        <v>55</v>
      </c>
      <c r="AO19" s="152">
        <v>44</v>
      </c>
      <c r="AP19" s="152">
        <v>75</v>
      </c>
      <c r="AQ19" s="152">
        <v>66</v>
      </c>
      <c r="AR19" s="152">
        <v>58</v>
      </c>
      <c r="AS19" s="152">
        <v>72</v>
      </c>
      <c r="AT19" s="152">
        <v>51</v>
      </c>
      <c r="AU19" s="152">
        <v>63</v>
      </c>
      <c r="AV19" s="152">
        <v>73</v>
      </c>
      <c r="AW19" s="152">
        <v>61</v>
      </c>
      <c r="AX19" s="152">
        <v>63</v>
      </c>
      <c r="AY19" s="152">
        <v>78</v>
      </c>
      <c r="AZ19" s="152">
        <v>57</v>
      </c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</row>
    <row r="20" spans="1:68" s="162" customFormat="1" x14ac:dyDescent="0.25">
      <c r="A20" s="167" t="s">
        <v>147</v>
      </c>
      <c r="B20" s="149"/>
      <c r="C20" s="149"/>
      <c r="D20" s="149"/>
      <c r="E20" s="149"/>
      <c r="F20" s="149"/>
      <c r="G20" s="149"/>
      <c r="H20" s="149"/>
      <c r="I20" s="148" t="s">
        <v>148</v>
      </c>
      <c r="J20" s="149">
        <f t="shared" ref="J20:O20" si="16">IFERROR((J21/J22),0)</f>
        <v>4.5977011494252873E-2</v>
      </c>
      <c r="K20" s="149">
        <f t="shared" si="16"/>
        <v>3.1914893617021274E-2</v>
      </c>
      <c r="L20" s="149">
        <f t="shared" si="16"/>
        <v>7.6923076923076927E-2</v>
      </c>
      <c r="M20" s="149">
        <f t="shared" si="16"/>
        <v>6.919275123558484E-2</v>
      </c>
      <c r="N20" s="149">
        <f t="shared" si="16"/>
        <v>2.1015761821366025E-2</v>
      </c>
      <c r="O20" s="149">
        <f t="shared" si="16"/>
        <v>2.2508038585209004E-2</v>
      </c>
      <c r="P20" s="148" t="s">
        <v>148</v>
      </c>
      <c r="Q20" s="149">
        <f t="shared" ref="Q20:BP20" si="17">IFERROR((Q21/Q22),0)</f>
        <v>2.4205748865355523E-2</v>
      </c>
      <c r="R20" s="149">
        <f t="shared" si="17"/>
        <v>1.2944983818770227E-2</v>
      </c>
      <c r="S20" s="149">
        <f t="shared" si="17"/>
        <v>2.1806853582554516E-2</v>
      </c>
      <c r="T20" s="149">
        <f t="shared" si="17"/>
        <v>2.4890190336749635E-2</v>
      </c>
      <c r="U20" s="149">
        <f t="shared" si="17"/>
        <v>2.5796661608497723E-2</v>
      </c>
      <c r="V20" s="149">
        <f t="shared" si="17"/>
        <v>1.7730496453900711E-2</v>
      </c>
      <c r="W20" s="149">
        <f t="shared" si="17"/>
        <v>1.6298020954598369E-2</v>
      </c>
      <c r="X20" s="149">
        <f t="shared" si="17"/>
        <v>3.875968992248062E-2</v>
      </c>
      <c r="Y20" s="149">
        <f>IFERROR((Y21/Y22),0)</f>
        <v>5.4858934169278999E-2</v>
      </c>
      <c r="Z20" s="149">
        <f t="shared" si="17"/>
        <v>1.7741935483870968E-2</v>
      </c>
      <c r="AA20" s="149">
        <f t="shared" si="17"/>
        <v>2.1666666666666667E-2</v>
      </c>
      <c r="AB20" s="149">
        <f t="shared" si="17"/>
        <v>1.4516129032258065E-2</v>
      </c>
      <c r="AC20" s="149">
        <f t="shared" si="17"/>
        <v>6.7226890756302525E-3</v>
      </c>
      <c r="AD20" s="149">
        <f t="shared" si="17"/>
        <v>1.532033426183844E-2</v>
      </c>
      <c r="AE20" s="149">
        <f t="shared" si="17"/>
        <v>1.5647226173541962E-2</v>
      </c>
      <c r="AF20" s="149">
        <f t="shared" si="17"/>
        <v>2.0155038759689922E-2</v>
      </c>
      <c r="AG20" s="149"/>
      <c r="AH20" s="167" t="s">
        <v>147</v>
      </c>
      <c r="AI20" s="148" t="s">
        <v>148</v>
      </c>
      <c r="AJ20" s="149">
        <f>IFERROR((AJ21/AJ22),0)</f>
        <v>1.0948905109489052E-2</v>
      </c>
      <c r="AK20" s="149">
        <f t="shared" si="17"/>
        <v>1.3846153846153847E-2</v>
      </c>
      <c r="AL20" s="149">
        <f t="shared" si="17"/>
        <v>3.110419906687403E-2</v>
      </c>
      <c r="AM20" s="149">
        <f t="shared" si="17"/>
        <v>1.9736842105263157E-2</v>
      </c>
      <c r="AN20" s="149">
        <f t="shared" si="17"/>
        <v>1.6420361247947456E-2</v>
      </c>
      <c r="AO20" s="149">
        <f t="shared" si="17"/>
        <v>1.5974440894568689E-2</v>
      </c>
      <c r="AP20" s="149">
        <f t="shared" si="17"/>
        <v>2.1374045801526718E-2</v>
      </c>
      <c r="AQ20" s="149">
        <f t="shared" si="17"/>
        <v>1.1475409836065573E-2</v>
      </c>
      <c r="AR20" s="149">
        <f>IFERROR((AR21/AR22),0)</f>
        <v>7.9491255961844191E-3</v>
      </c>
      <c r="AS20" s="149">
        <f t="shared" si="17"/>
        <v>7.9617834394904458E-3</v>
      </c>
      <c r="AT20" s="149">
        <f t="shared" si="17"/>
        <v>1.1804384485666104E-2</v>
      </c>
      <c r="AU20" s="149">
        <f t="shared" si="17"/>
        <v>7.9617834394904458E-3</v>
      </c>
      <c r="AV20" s="149">
        <f t="shared" si="17"/>
        <v>1.3473053892215569E-2</v>
      </c>
      <c r="AW20" s="149">
        <f t="shared" si="17"/>
        <v>1.5948963317384369E-2</v>
      </c>
      <c r="AX20" s="149">
        <f t="shared" si="17"/>
        <v>1.5479876160990712E-2</v>
      </c>
      <c r="AY20" s="149">
        <f t="shared" si="17"/>
        <v>1.812688821752266E-2</v>
      </c>
      <c r="AZ20" s="149">
        <f t="shared" si="17"/>
        <v>6.5040650406504065E-3</v>
      </c>
      <c r="BA20" s="149">
        <f t="shared" si="17"/>
        <v>0</v>
      </c>
      <c r="BB20" s="149">
        <f t="shared" si="17"/>
        <v>0</v>
      </c>
      <c r="BC20" s="149">
        <f t="shared" si="17"/>
        <v>0</v>
      </c>
      <c r="BD20" s="149">
        <f t="shared" si="17"/>
        <v>0</v>
      </c>
      <c r="BE20" s="149">
        <f t="shared" si="17"/>
        <v>0</v>
      </c>
      <c r="BF20" s="149">
        <f t="shared" si="17"/>
        <v>0</v>
      </c>
      <c r="BG20" s="149">
        <f t="shared" si="17"/>
        <v>0</v>
      </c>
      <c r="BH20" s="149">
        <f t="shared" si="17"/>
        <v>0</v>
      </c>
      <c r="BI20" s="149">
        <f t="shared" si="17"/>
        <v>0</v>
      </c>
      <c r="BJ20" s="149">
        <f t="shared" si="17"/>
        <v>0</v>
      </c>
      <c r="BK20" s="149">
        <f t="shared" si="17"/>
        <v>0</v>
      </c>
      <c r="BL20" s="149">
        <f t="shared" si="17"/>
        <v>0</v>
      </c>
      <c r="BM20" s="149">
        <f t="shared" si="17"/>
        <v>0</v>
      </c>
      <c r="BN20" s="149">
        <f t="shared" si="17"/>
        <v>0</v>
      </c>
      <c r="BO20" s="149">
        <f t="shared" si="17"/>
        <v>0</v>
      </c>
      <c r="BP20" s="149">
        <f t="shared" si="17"/>
        <v>0</v>
      </c>
    </row>
    <row r="21" spans="1:68" s="171" customFormat="1" x14ac:dyDescent="0.25">
      <c r="A21" s="168" t="s">
        <v>149</v>
      </c>
      <c r="B21" s="169"/>
      <c r="C21" s="14"/>
      <c r="D21" s="14"/>
      <c r="E21" s="14"/>
      <c r="F21" s="14"/>
      <c r="G21" s="14"/>
      <c r="H21" s="14"/>
      <c r="I21" s="169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69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68" t="s">
        <v>149</v>
      </c>
      <c r="AI21" s="170"/>
      <c r="AJ21" s="152">
        <v>6</v>
      </c>
      <c r="AK21" s="152">
        <v>9</v>
      </c>
      <c r="AL21" s="152">
        <v>20</v>
      </c>
      <c r="AM21" s="152">
        <v>12</v>
      </c>
      <c r="AN21" s="152">
        <v>10</v>
      </c>
      <c r="AO21" s="152">
        <v>10</v>
      </c>
      <c r="AP21" s="152">
        <v>14</v>
      </c>
      <c r="AQ21" s="152">
        <v>7</v>
      </c>
      <c r="AR21" s="152">
        <v>5</v>
      </c>
      <c r="AS21" s="152">
        <v>5</v>
      </c>
      <c r="AT21" s="152">
        <v>7</v>
      </c>
      <c r="AU21" s="152">
        <v>5</v>
      </c>
      <c r="AV21" s="152">
        <v>9</v>
      </c>
      <c r="AW21" s="152">
        <v>10</v>
      </c>
      <c r="AX21" s="152">
        <v>10</v>
      </c>
      <c r="AY21" s="152">
        <v>12</v>
      </c>
      <c r="AZ21" s="152">
        <v>4</v>
      </c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</row>
    <row r="22" spans="1:68" s="171" customFormat="1" x14ac:dyDescent="0.25">
      <c r="A22" s="168" t="s">
        <v>150</v>
      </c>
      <c r="B22" s="169"/>
      <c r="C22" s="172"/>
      <c r="D22" s="14"/>
      <c r="E22" s="14"/>
      <c r="F22" s="14"/>
      <c r="G22" s="14"/>
      <c r="H22" s="14"/>
      <c r="I22" s="169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69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68" t="s">
        <v>150</v>
      </c>
      <c r="AI22" s="173"/>
      <c r="AJ22" s="152">
        <v>548</v>
      </c>
      <c r="AK22" s="152">
        <v>650</v>
      </c>
      <c r="AL22" s="152">
        <v>643</v>
      </c>
      <c r="AM22" s="152">
        <v>608</v>
      </c>
      <c r="AN22" s="152">
        <v>609</v>
      </c>
      <c r="AO22" s="152">
        <v>626</v>
      </c>
      <c r="AP22" s="152">
        <v>655</v>
      </c>
      <c r="AQ22" s="152">
        <v>610</v>
      </c>
      <c r="AR22" s="152">
        <v>629</v>
      </c>
      <c r="AS22" s="152">
        <v>628</v>
      </c>
      <c r="AT22" s="152">
        <v>593</v>
      </c>
      <c r="AU22" s="152">
        <v>628</v>
      </c>
      <c r="AV22" s="152">
        <v>668</v>
      </c>
      <c r="AW22" s="152">
        <v>627</v>
      </c>
      <c r="AX22" s="152">
        <v>646</v>
      </c>
      <c r="AY22" s="152">
        <v>662</v>
      </c>
      <c r="AZ22" s="152">
        <v>615</v>
      </c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</row>
    <row r="23" spans="1:68" x14ac:dyDescent="0.25">
      <c r="A23" s="144"/>
      <c r="B23" s="145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5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5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4"/>
      <c r="AI23" s="145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47" t="s">
        <v>151</v>
      </c>
      <c r="B24" s="148" t="s">
        <v>152</v>
      </c>
      <c r="C24" s="149">
        <f t="shared" ref="C24:O24" si="20">IF(C26=0,0,(IFERROR((C25/C26),0)))</f>
        <v>0</v>
      </c>
      <c r="D24" s="149">
        <f t="shared" si="20"/>
        <v>0</v>
      </c>
      <c r="E24" s="149">
        <f t="shared" si="20"/>
        <v>6.9444444444444441E-3</v>
      </c>
      <c r="F24" s="149">
        <f t="shared" si="20"/>
        <v>9.2592592592592587E-3</v>
      </c>
      <c r="G24" s="149">
        <f t="shared" si="20"/>
        <v>3.7578288100208766E-2</v>
      </c>
      <c r="H24" s="149">
        <f t="shared" si="20"/>
        <v>5.4466230936819175E-2</v>
      </c>
      <c r="I24" s="149" t="s">
        <v>153</v>
      </c>
      <c r="J24" s="149">
        <f t="shared" si="20"/>
        <v>1.8779342723004695E-2</v>
      </c>
      <c r="K24" s="149">
        <f t="shared" si="20"/>
        <v>3.7142857142857144E-2</v>
      </c>
      <c r="L24" s="149">
        <f t="shared" si="20"/>
        <v>1.3232514177693762E-2</v>
      </c>
      <c r="M24" s="149">
        <f t="shared" si="20"/>
        <v>8.0256821829855531E-3</v>
      </c>
      <c r="N24" s="149">
        <f t="shared" si="20"/>
        <v>2.6086956521739129E-2</v>
      </c>
      <c r="O24" s="149">
        <f t="shared" si="20"/>
        <v>3.0405405405405407E-2</v>
      </c>
      <c r="P24" s="149" t="s">
        <v>153</v>
      </c>
      <c r="Q24" s="149">
        <f t="shared" ref="Q24:BP24" si="21">IF(Q26=0,0,(IFERROR((Q25/Q26),0)))</f>
        <v>8.0000000000000002E-3</v>
      </c>
      <c r="R24" s="149">
        <f t="shared" si="21"/>
        <v>7.6732673267326731E-2</v>
      </c>
      <c r="S24" s="149">
        <f t="shared" si="21"/>
        <v>0.10575427682737169</v>
      </c>
      <c r="T24" s="149">
        <f t="shared" si="21"/>
        <v>0.13850415512465375</v>
      </c>
      <c r="U24" s="149">
        <f t="shared" si="21"/>
        <v>1.4548981571290009E-2</v>
      </c>
      <c r="V24" s="149">
        <f t="shared" si="21"/>
        <v>1.8024513338139869E-2</v>
      </c>
      <c r="W24" s="149">
        <f t="shared" si="21"/>
        <v>8.4033613445378148E-3</v>
      </c>
      <c r="X24" s="149">
        <f t="shared" si="21"/>
        <v>0.19210053859964094</v>
      </c>
      <c r="Y24" s="149">
        <f>IF(Y26=0,0,(IFERROR((Y25/Y26),0)))</f>
        <v>3.9840637450199202E-3</v>
      </c>
      <c r="Z24" s="149">
        <f t="shared" si="21"/>
        <v>5.6258790436005627E-3</v>
      </c>
      <c r="AA24" s="149">
        <f t="shared" si="21"/>
        <v>5.387931034482759E-3</v>
      </c>
      <c r="AB24" s="149">
        <f t="shared" si="21"/>
        <v>4.0927694406548429E-3</v>
      </c>
      <c r="AC24" s="149">
        <f t="shared" si="21"/>
        <v>1.3888888888888889E-3</v>
      </c>
      <c r="AD24" s="149">
        <f t="shared" si="21"/>
        <v>0</v>
      </c>
      <c r="AE24" s="149">
        <f t="shared" si="21"/>
        <v>1.4970059880239522E-3</v>
      </c>
      <c r="AF24" s="149">
        <f t="shared" si="21"/>
        <v>0</v>
      </c>
      <c r="AG24" s="149"/>
      <c r="AH24" s="147" t="s">
        <v>151</v>
      </c>
      <c r="AI24" s="149" t="s">
        <v>154</v>
      </c>
      <c r="AJ24" s="149">
        <f>IF(AJ26=0,0,(IFERROR((AJ25/AJ26),0)))</f>
        <v>2.7700831024930748E-3</v>
      </c>
      <c r="AK24" s="149">
        <f t="shared" si="21"/>
        <v>2.7700831024930748E-3</v>
      </c>
      <c r="AL24" s="149">
        <f t="shared" si="21"/>
        <v>4.1958041958041958E-3</v>
      </c>
      <c r="AM24" s="149">
        <f t="shared" si="21"/>
        <v>0</v>
      </c>
      <c r="AN24" s="149">
        <f t="shared" si="21"/>
        <v>3.8535645472061657E-3</v>
      </c>
      <c r="AO24" s="149">
        <f t="shared" si="21"/>
        <v>4.4843049327354259E-3</v>
      </c>
      <c r="AP24" s="149">
        <f t="shared" si="21"/>
        <v>0</v>
      </c>
      <c r="AQ24" s="149">
        <f t="shared" si="21"/>
        <v>0</v>
      </c>
      <c r="AR24" s="149">
        <f t="shared" si="21"/>
        <v>4.1899441340782122E-3</v>
      </c>
      <c r="AS24" s="149">
        <f t="shared" si="21"/>
        <v>2.9027576197387518E-3</v>
      </c>
      <c r="AT24" s="149">
        <f t="shared" si="21"/>
        <v>0</v>
      </c>
      <c r="AU24" s="149">
        <f t="shared" si="21"/>
        <v>4.9751243781094526E-3</v>
      </c>
      <c r="AV24" s="149">
        <f t="shared" si="21"/>
        <v>0</v>
      </c>
      <c r="AW24" s="149">
        <f t="shared" si="21"/>
        <v>0</v>
      </c>
      <c r="AX24" s="149">
        <f t="shared" si="21"/>
        <v>0</v>
      </c>
      <c r="AY24" s="149">
        <f t="shared" si="21"/>
        <v>1.5408320493066256E-3</v>
      </c>
      <c r="AZ24" s="149">
        <f t="shared" si="21"/>
        <v>0</v>
      </c>
      <c r="BA24" s="149">
        <f t="shared" si="21"/>
        <v>0</v>
      </c>
      <c r="BB24" s="149">
        <f t="shared" si="21"/>
        <v>0</v>
      </c>
      <c r="BC24" s="149">
        <f t="shared" si="21"/>
        <v>0</v>
      </c>
      <c r="BD24" s="149">
        <f t="shared" si="21"/>
        <v>0</v>
      </c>
      <c r="BE24" s="149">
        <f t="shared" si="21"/>
        <v>0</v>
      </c>
      <c r="BF24" s="149">
        <f t="shared" si="21"/>
        <v>0</v>
      </c>
      <c r="BG24" s="149">
        <f t="shared" si="21"/>
        <v>0</v>
      </c>
      <c r="BH24" s="149">
        <f t="shared" si="21"/>
        <v>0</v>
      </c>
      <c r="BI24" s="149">
        <f t="shared" si="21"/>
        <v>0</v>
      </c>
      <c r="BJ24" s="149">
        <f t="shared" si="21"/>
        <v>0</v>
      </c>
      <c r="BK24" s="149">
        <f t="shared" si="21"/>
        <v>0</v>
      </c>
      <c r="BL24" s="149">
        <f t="shared" si="21"/>
        <v>0</v>
      </c>
      <c r="BM24" s="149">
        <f t="shared" si="21"/>
        <v>0</v>
      </c>
      <c r="BN24" s="149">
        <f t="shared" si="21"/>
        <v>0</v>
      </c>
      <c r="BO24" s="149">
        <f t="shared" si="21"/>
        <v>0</v>
      </c>
      <c r="BP24" s="149">
        <f t="shared" si="21"/>
        <v>0</v>
      </c>
    </row>
    <row r="25" spans="1:68" s="176" customFormat="1" ht="15" customHeight="1" x14ac:dyDescent="0.25">
      <c r="A25" s="174" t="s">
        <v>155</v>
      </c>
      <c r="B25" s="169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69"/>
      <c r="J25" s="14">
        <v>8</v>
      </c>
      <c r="K25" s="14">
        <v>13</v>
      </c>
      <c r="L25" s="14">
        <v>7</v>
      </c>
      <c r="M25" s="14">
        <v>5</v>
      </c>
      <c r="N25" s="175">
        <v>15</v>
      </c>
      <c r="O25" s="172">
        <v>9</v>
      </c>
      <c r="P25" s="169"/>
      <c r="Q25" s="172">
        <v>1</v>
      </c>
      <c r="R25" s="172">
        <v>31</v>
      </c>
      <c r="S25" s="172">
        <v>68</v>
      </c>
      <c r="T25" s="172">
        <v>100</v>
      </c>
      <c r="U25" s="172">
        <v>15</v>
      </c>
      <c r="V25" s="172">
        <v>25</v>
      </c>
      <c r="W25" s="172">
        <v>7</v>
      </c>
      <c r="X25" s="172">
        <v>107</v>
      </c>
      <c r="Y25" s="172">
        <v>3</v>
      </c>
      <c r="Z25" s="172">
        <v>4</v>
      </c>
      <c r="AA25" s="172">
        <v>5</v>
      </c>
      <c r="AB25" s="172">
        <v>3</v>
      </c>
      <c r="AC25" s="172">
        <v>1</v>
      </c>
      <c r="AD25" s="172">
        <v>0</v>
      </c>
      <c r="AE25" s="172">
        <v>1</v>
      </c>
      <c r="AF25" s="172">
        <v>0</v>
      </c>
      <c r="AG25" s="172"/>
      <c r="AH25" s="174" t="s">
        <v>156</v>
      </c>
      <c r="AI25" s="170"/>
      <c r="AJ25" s="152">
        <f>AK25</f>
        <v>2</v>
      </c>
      <c r="AK25" s="152">
        <v>2</v>
      </c>
      <c r="AL25" s="152">
        <v>3</v>
      </c>
      <c r="AM25" s="152">
        <v>0</v>
      </c>
      <c r="AN25" s="152">
        <v>2</v>
      </c>
      <c r="AO25" s="152">
        <v>2</v>
      </c>
      <c r="AP25" s="152">
        <v>0</v>
      </c>
      <c r="AQ25" s="152">
        <v>0</v>
      </c>
      <c r="AR25" s="152">
        <v>3</v>
      </c>
      <c r="AS25" s="152">
        <v>2</v>
      </c>
      <c r="AT25" s="152">
        <v>0</v>
      </c>
      <c r="AU25" s="152">
        <v>4</v>
      </c>
      <c r="AV25" s="152">
        <v>0</v>
      </c>
      <c r="AW25" s="152">
        <v>0</v>
      </c>
      <c r="AX25" s="152">
        <v>0</v>
      </c>
      <c r="AY25" s="152">
        <v>1</v>
      </c>
      <c r="AZ25" s="152">
        <v>0</v>
      </c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</row>
    <row r="26" spans="1:68" s="176" customFormat="1" ht="15" customHeight="1" x14ac:dyDescent="0.25">
      <c r="A26" s="174" t="s">
        <v>157</v>
      </c>
      <c r="B26" s="169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69"/>
      <c r="J26" s="14">
        <v>426</v>
      </c>
      <c r="K26" s="14">
        <v>350</v>
      </c>
      <c r="L26" s="14">
        <v>529</v>
      </c>
      <c r="M26" s="14">
        <v>623</v>
      </c>
      <c r="N26" s="175">
        <v>575</v>
      </c>
      <c r="O26" s="172">
        <v>296</v>
      </c>
      <c r="P26" s="169"/>
      <c r="Q26" s="172">
        <v>125</v>
      </c>
      <c r="R26" s="172">
        <v>404</v>
      </c>
      <c r="S26" s="172">
        <v>643</v>
      </c>
      <c r="T26" s="172">
        <v>722</v>
      </c>
      <c r="U26" s="172">
        <v>1031</v>
      </c>
      <c r="V26" s="172">
        <v>1387</v>
      </c>
      <c r="W26" s="172">
        <v>833</v>
      </c>
      <c r="X26" s="172">
        <v>557</v>
      </c>
      <c r="Y26" s="172">
        <v>753</v>
      </c>
      <c r="Z26" s="172">
        <v>711</v>
      </c>
      <c r="AA26" s="172">
        <v>928</v>
      </c>
      <c r="AB26" s="172">
        <v>733</v>
      </c>
      <c r="AC26" s="172">
        <v>720</v>
      </c>
      <c r="AD26" s="172">
        <v>750</v>
      </c>
      <c r="AE26" s="172">
        <v>668</v>
      </c>
      <c r="AF26" s="172">
        <v>674</v>
      </c>
      <c r="AG26" s="172"/>
      <c r="AH26" s="174" t="s">
        <v>157</v>
      </c>
      <c r="AI26" s="173"/>
      <c r="AJ26" s="152">
        <f>AK26</f>
        <v>722</v>
      </c>
      <c r="AK26" s="152">
        <v>722</v>
      </c>
      <c r="AL26" s="152">
        <v>715</v>
      </c>
      <c r="AM26" s="152">
        <v>753</v>
      </c>
      <c r="AN26" s="152">
        <v>519</v>
      </c>
      <c r="AO26" s="152">
        <v>446</v>
      </c>
      <c r="AP26" s="152">
        <v>409</v>
      </c>
      <c r="AQ26" s="152">
        <v>1689</v>
      </c>
      <c r="AR26" s="152">
        <v>716</v>
      </c>
      <c r="AS26" s="152">
        <v>689</v>
      </c>
      <c r="AT26" s="152">
        <v>738</v>
      </c>
      <c r="AU26" s="152">
        <v>804</v>
      </c>
      <c r="AV26" s="152">
        <v>1518</v>
      </c>
      <c r="AW26" s="152">
        <v>627</v>
      </c>
      <c r="AX26" s="152">
        <v>845</v>
      </c>
      <c r="AY26" s="152">
        <v>649</v>
      </c>
      <c r="AZ26" s="152">
        <v>880</v>
      </c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</row>
    <row r="27" spans="1:68" x14ac:dyDescent="0.25">
      <c r="A27" s="144"/>
      <c r="B27" s="145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5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5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4"/>
      <c r="AI27" s="145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47" t="s">
        <v>158</v>
      </c>
      <c r="B28" s="177" t="s">
        <v>153</v>
      </c>
      <c r="C28" s="149">
        <f t="shared" ref="C28:O28" si="24">IF(C30=0,0,(IFERROR((C29/C30),0)))</f>
        <v>0</v>
      </c>
      <c r="D28" s="149">
        <f t="shared" si="24"/>
        <v>0</v>
      </c>
      <c r="E28" s="149">
        <f t="shared" si="24"/>
        <v>0</v>
      </c>
      <c r="F28" s="149">
        <f t="shared" si="24"/>
        <v>0</v>
      </c>
      <c r="G28" s="149">
        <f t="shared" si="24"/>
        <v>0</v>
      </c>
      <c r="H28" s="149">
        <f t="shared" si="24"/>
        <v>3.2154340836012861E-3</v>
      </c>
      <c r="I28" s="149" t="s">
        <v>153</v>
      </c>
      <c r="J28" s="149">
        <f t="shared" si="24"/>
        <v>0</v>
      </c>
      <c r="K28" s="149">
        <f t="shared" si="24"/>
        <v>2.6666666666666668E-2</v>
      </c>
      <c r="L28" s="149">
        <f t="shared" si="24"/>
        <v>0</v>
      </c>
      <c r="M28" s="149">
        <f t="shared" si="24"/>
        <v>9.6153846153846159E-3</v>
      </c>
      <c r="N28" s="149">
        <f t="shared" si="24"/>
        <v>0</v>
      </c>
      <c r="O28" s="149">
        <f t="shared" si="24"/>
        <v>0</v>
      </c>
      <c r="P28" s="149" t="s">
        <v>153</v>
      </c>
      <c r="Q28" s="149">
        <f t="shared" ref="Q28:BP28" si="25">IF(Q30=0,0,(IFERROR((Q29/Q30),0)))</f>
        <v>0</v>
      </c>
      <c r="R28" s="149">
        <f t="shared" si="25"/>
        <v>0</v>
      </c>
      <c r="S28" s="149">
        <f t="shared" si="25"/>
        <v>0</v>
      </c>
      <c r="T28" s="149">
        <f t="shared" si="25"/>
        <v>0</v>
      </c>
      <c r="U28" s="149">
        <f t="shared" si="25"/>
        <v>0</v>
      </c>
      <c r="V28" s="149">
        <f t="shared" si="25"/>
        <v>1.2195121951219513E-2</v>
      </c>
      <c r="W28" s="149">
        <f t="shared" si="25"/>
        <v>1.3605442176870748E-2</v>
      </c>
      <c r="X28" s="149">
        <f t="shared" si="25"/>
        <v>0</v>
      </c>
      <c r="Y28" s="149">
        <f>IF(Y30=0,0,(IFERROR((Y29/Y30),0)))</f>
        <v>0</v>
      </c>
      <c r="Z28" s="149">
        <f t="shared" si="25"/>
        <v>0</v>
      </c>
      <c r="AA28" s="149">
        <f t="shared" si="25"/>
        <v>0</v>
      </c>
      <c r="AB28" s="149">
        <f t="shared" si="25"/>
        <v>0</v>
      </c>
      <c r="AC28" s="149">
        <f t="shared" si="25"/>
        <v>0</v>
      </c>
      <c r="AD28" s="149">
        <f t="shared" si="25"/>
        <v>0</v>
      </c>
      <c r="AE28" s="149">
        <f t="shared" si="25"/>
        <v>6.6225165562913907E-3</v>
      </c>
      <c r="AF28" s="149">
        <f t="shared" si="25"/>
        <v>6.9444444444444441E-3</v>
      </c>
      <c r="AG28" s="149"/>
      <c r="AH28" s="147" t="s">
        <v>158</v>
      </c>
      <c r="AI28" s="149" t="s">
        <v>159</v>
      </c>
      <c r="AJ28" s="149">
        <f>IF(AJ30=0,0,(IFERROR((AJ29/AJ30),0)))</f>
        <v>0</v>
      </c>
      <c r="AK28" s="149">
        <f t="shared" si="25"/>
        <v>0</v>
      </c>
      <c r="AL28" s="149">
        <f t="shared" si="25"/>
        <v>7.575757575757576E-3</v>
      </c>
      <c r="AM28" s="149">
        <f t="shared" si="25"/>
        <v>8.3333333333333332E-3</v>
      </c>
      <c r="AN28" s="149">
        <f t="shared" si="25"/>
        <v>0</v>
      </c>
      <c r="AO28" s="149">
        <f t="shared" si="25"/>
        <v>0</v>
      </c>
      <c r="AP28" s="149">
        <f t="shared" si="25"/>
        <v>4.4776119402985072E-2</v>
      </c>
      <c r="AQ28" s="149">
        <f t="shared" si="25"/>
        <v>0</v>
      </c>
      <c r="AR28" s="149">
        <f t="shared" si="25"/>
        <v>7.1428571428571426E-3</v>
      </c>
      <c r="AS28" s="149">
        <f t="shared" si="25"/>
        <v>7.462686567164179E-3</v>
      </c>
      <c r="AT28" s="149">
        <f t="shared" si="25"/>
        <v>7.6335877862595417E-3</v>
      </c>
      <c r="AU28" s="149">
        <f t="shared" si="25"/>
        <v>0</v>
      </c>
      <c r="AV28" s="149">
        <f t="shared" si="25"/>
        <v>0</v>
      </c>
      <c r="AW28" s="149">
        <f t="shared" si="25"/>
        <v>7.3529411764705881E-3</v>
      </c>
      <c r="AX28" s="149">
        <f t="shared" si="25"/>
        <v>0</v>
      </c>
      <c r="AY28" s="149">
        <f t="shared" si="25"/>
        <v>1.5151515151515152E-2</v>
      </c>
      <c r="AZ28" s="149">
        <f t="shared" si="25"/>
        <v>0</v>
      </c>
      <c r="BA28" s="149">
        <f t="shared" si="25"/>
        <v>0</v>
      </c>
      <c r="BB28" s="149">
        <f t="shared" si="25"/>
        <v>0</v>
      </c>
      <c r="BC28" s="149">
        <f t="shared" si="25"/>
        <v>0</v>
      </c>
      <c r="BD28" s="149">
        <f t="shared" si="25"/>
        <v>0</v>
      </c>
      <c r="BE28" s="149">
        <f t="shared" si="25"/>
        <v>0</v>
      </c>
      <c r="BF28" s="149">
        <f t="shared" si="25"/>
        <v>0</v>
      </c>
      <c r="BG28" s="149">
        <f t="shared" si="25"/>
        <v>0</v>
      </c>
      <c r="BH28" s="149">
        <f t="shared" si="25"/>
        <v>0</v>
      </c>
      <c r="BI28" s="149">
        <f t="shared" si="25"/>
        <v>0</v>
      </c>
      <c r="BJ28" s="149">
        <f t="shared" si="25"/>
        <v>0</v>
      </c>
      <c r="BK28" s="149">
        <f t="shared" si="25"/>
        <v>0</v>
      </c>
      <c r="BL28" s="149">
        <f t="shared" si="25"/>
        <v>0</v>
      </c>
      <c r="BM28" s="149">
        <f t="shared" si="25"/>
        <v>0</v>
      </c>
      <c r="BN28" s="149">
        <f t="shared" si="25"/>
        <v>0</v>
      </c>
      <c r="BO28" s="149">
        <f t="shared" si="25"/>
        <v>0</v>
      </c>
      <c r="BP28" s="149">
        <f t="shared" si="25"/>
        <v>0</v>
      </c>
    </row>
    <row r="29" spans="1:68" ht="15" customHeight="1" x14ac:dyDescent="0.25">
      <c r="A29" s="178" t="s">
        <v>160</v>
      </c>
      <c r="B29" s="177"/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1</v>
      </c>
      <c r="I29" s="177"/>
      <c r="J29" s="152">
        <v>0</v>
      </c>
      <c r="K29" s="152">
        <v>4</v>
      </c>
      <c r="L29" s="152">
        <v>0</v>
      </c>
      <c r="M29" s="152">
        <v>1</v>
      </c>
      <c r="N29" s="152">
        <v>0</v>
      </c>
      <c r="O29" s="152">
        <v>0</v>
      </c>
      <c r="P29" s="177"/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1</v>
      </c>
      <c r="W29" s="152">
        <v>2</v>
      </c>
      <c r="X29" s="152">
        <v>0</v>
      </c>
      <c r="Y29" s="152">
        <v>0</v>
      </c>
      <c r="Z29" s="152">
        <v>0</v>
      </c>
      <c r="AA29" s="152">
        <v>0</v>
      </c>
      <c r="AB29" s="152">
        <v>0</v>
      </c>
      <c r="AC29" s="152">
        <v>0</v>
      </c>
      <c r="AD29" s="152">
        <v>0</v>
      </c>
      <c r="AE29" s="152">
        <v>1</v>
      </c>
      <c r="AF29" s="152">
        <v>1</v>
      </c>
      <c r="AG29" s="152"/>
      <c r="AH29" s="178" t="s">
        <v>160</v>
      </c>
      <c r="AI29" s="179"/>
      <c r="AJ29" s="152">
        <v>0</v>
      </c>
      <c r="AK29" s="152">
        <v>0</v>
      </c>
      <c r="AL29" s="152">
        <v>1</v>
      </c>
      <c r="AM29" s="152">
        <v>1</v>
      </c>
      <c r="AN29" s="152">
        <v>0</v>
      </c>
      <c r="AO29" s="152">
        <v>0</v>
      </c>
      <c r="AP29" s="152">
        <v>6</v>
      </c>
      <c r="AQ29" s="152">
        <v>0</v>
      </c>
      <c r="AR29" s="152">
        <v>1</v>
      </c>
      <c r="AS29" s="152">
        <v>1</v>
      </c>
      <c r="AT29" s="152">
        <v>1</v>
      </c>
      <c r="AU29" s="152">
        <v>0</v>
      </c>
      <c r="AV29" s="152">
        <v>0</v>
      </c>
      <c r="AW29" s="152">
        <v>1</v>
      </c>
      <c r="AX29" s="152">
        <v>0</v>
      </c>
      <c r="AY29" s="152">
        <v>2</v>
      </c>
      <c r="AZ29" s="152">
        <v>0</v>
      </c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</row>
    <row r="30" spans="1:68" ht="15" customHeight="1" x14ac:dyDescent="0.25">
      <c r="A30" s="150" t="s">
        <v>161</v>
      </c>
      <c r="B30" s="177"/>
      <c r="C30" s="152">
        <v>114</v>
      </c>
      <c r="D30" s="152">
        <v>33</v>
      </c>
      <c r="E30" s="152">
        <v>50</v>
      </c>
      <c r="F30" s="152">
        <v>75</v>
      </c>
      <c r="G30" s="152">
        <v>90</v>
      </c>
      <c r="H30" s="152">
        <v>311</v>
      </c>
      <c r="I30" s="177"/>
      <c r="J30" s="152">
        <v>106</v>
      </c>
      <c r="K30" s="152">
        <v>150</v>
      </c>
      <c r="L30" s="152">
        <v>116</v>
      </c>
      <c r="M30" s="152">
        <v>104</v>
      </c>
      <c r="N30" s="152">
        <v>112</v>
      </c>
      <c r="O30" s="152">
        <v>104</v>
      </c>
      <c r="P30" s="177"/>
      <c r="Q30" s="152">
        <v>133</v>
      </c>
      <c r="R30" s="152">
        <v>132</v>
      </c>
      <c r="S30" s="152">
        <v>147</v>
      </c>
      <c r="T30" s="152">
        <v>131</v>
      </c>
      <c r="U30" s="152">
        <v>100</v>
      </c>
      <c r="V30" s="152">
        <v>82</v>
      </c>
      <c r="W30" s="152">
        <v>147</v>
      </c>
      <c r="X30" s="152">
        <v>154</v>
      </c>
      <c r="Y30" s="152">
        <v>154</v>
      </c>
      <c r="Z30" s="152">
        <v>149</v>
      </c>
      <c r="AA30" s="152">
        <v>156</v>
      </c>
      <c r="AB30" s="152">
        <v>153</v>
      </c>
      <c r="AC30" s="152">
        <v>144</v>
      </c>
      <c r="AD30" s="152">
        <v>154</v>
      </c>
      <c r="AE30" s="152">
        <v>151</v>
      </c>
      <c r="AF30" s="152">
        <v>144</v>
      </c>
      <c r="AG30" s="152"/>
      <c r="AH30" s="150" t="s">
        <v>161</v>
      </c>
      <c r="AI30" s="180"/>
      <c r="AJ30" s="152">
        <v>114</v>
      </c>
      <c r="AK30" s="152">
        <v>124</v>
      </c>
      <c r="AL30" s="152">
        <v>132</v>
      </c>
      <c r="AM30" s="152">
        <v>120</v>
      </c>
      <c r="AN30" s="152">
        <v>127</v>
      </c>
      <c r="AO30" s="152">
        <v>136</v>
      </c>
      <c r="AP30" s="152">
        <v>134</v>
      </c>
      <c r="AQ30" s="152">
        <v>130</v>
      </c>
      <c r="AR30" s="152">
        <v>140</v>
      </c>
      <c r="AS30" s="152">
        <v>134</v>
      </c>
      <c r="AT30" s="152">
        <v>131</v>
      </c>
      <c r="AU30" s="152">
        <v>136</v>
      </c>
      <c r="AV30" s="152">
        <v>132</v>
      </c>
      <c r="AW30" s="152">
        <v>136</v>
      </c>
      <c r="AX30" s="152">
        <v>132</v>
      </c>
      <c r="AY30" s="152">
        <v>132</v>
      </c>
      <c r="AZ30" s="152">
        <v>140</v>
      </c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</row>
    <row r="31" spans="1:68" ht="25.5" hidden="1" x14ac:dyDescent="0.25">
      <c r="A31" s="147" t="s">
        <v>162</v>
      </c>
      <c r="B31" s="177" t="s">
        <v>159</v>
      </c>
      <c r="C31" s="149">
        <f t="shared" ref="C31:H31" si="26">IF(C33=0,0,(IFERROR((C32/C33),0)))</f>
        <v>0</v>
      </c>
      <c r="D31" s="149">
        <f t="shared" si="26"/>
        <v>0</v>
      </c>
      <c r="E31" s="149">
        <f t="shared" si="26"/>
        <v>0</v>
      </c>
      <c r="F31" s="149">
        <f t="shared" si="26"/>
        <v>9.3333333333333338E-2</v>
      </c>
      <c r="G31" s="149">
        <f t="shared" si="26"/>
        <v>0</v>
      </c>
      <c r="H31" s="149">
        <f t="shared" si="26"/>
        <v>1.2861736334405145E-2</v>
      </c>
      <c r="I31" s="149" t="s">
        <v>159</v>
      </c>
      <c r="J31" s="149">
        <f t="shared" ref="J31:O31" si="27">IF(J33=0,0,(IFERROR((J32/J33),0)))</f>
        <v>9.433962264150943E-3</v>
      </c>
      <c r="K31" s="149">
        <f t="shared" si="27"/>
        <v>0.06</v>
      </c>
      <c r="L31" s="149">
        <f t="shared" si="27"/>
        <v>0.11206896551724138</v>
      </c>
      <c r="M31" s="149">
        <f t="shared" si="27"/>
        <v>0.10576923076923077</v>
      </c>
      <c r="N31" s="149">
        <f t="shared" si="27"/>
        <v>9.8214285714285712E-2</v>
      </c>
      <c r="O31" s="149">
        <f t="shared" si="27"/>
        <v>0.125</v>
      </c>
      <c r="P31" s="149" t="s">
        <v>159</v>
      </c>
      <c r="Q31" s="149">
        <f t="shared" ref="Q31:X31" si="28">IF(Q33=0,0,(IFERROR((Q32/Q33),0)))</f>
        <v>0.10526315789473684</v>
      </c>
      <c r="R31" s="149">
        <f t="shared" si="28"/>
        <v>5.3030303030303032E-2</v>
      </c>
      <c r="S31" s="149">
        <f t="shared" si="28"/>
        <v>2.7210884353741496E-2</v>
      </c>
      <c r="T31" s="149">
        <f t="shared" si="28"/>
        <v>5.3435114503816793E-2</v>
      </c>
      <c r="U31" s="149">
        <f t="shared" si="28"/>
        <v>0.12</v>
      </c>
      <c r="V31" s="149">
        <f t="shared" si="28"/>
        <v>7.3170731707317069E-2</v>
      </c>
      <c r="W31" s="149">
        <f t="shared" si="28"/>
        <v>2.0408163265306121E-2</v>
      </c>
      <c r="X31" s="149">
        <f t="shared" si="28"/>
        <v>2.5974025974025976E-2</v>
      </c>
      <c r="Y31" s="149">
        <f>IF(Y33=0,0,(IFERROR((Y32/Y33),0)))</f>
        <v>3.896103896103896E-2</v>
      </c>
      <c r="Z31" s="149">
        <f t="shared" ref="Z31:AF31" si="29">IF(Z33=0,0,(IFERROR((Z32/Z33),0)))</f>
        <v>3.3557046979865772E-2</v>
      </c>
      <c r="AA31" s="149">
        <f t="shared" si="29"/>
        <v>0.10897435897435898</v>
      </c>
      <c r="AB31" s="149">
        <f t="shared" si="29"/>
        <v>7.1895424836601302E-2</v>
      </c>
      <c r="AC31" s="149">
        <f t="shared" si="29"/>
        <v>2.7777777777777776E-2</v>
      </c>
      <c r="AD31" s="149">
        <f t="shared" si="29"/>
        <v>6.4935064935064929E-2</v>
      </c>
      <c r="AE31" s="149">
        <f t="shared" si="29"/>
        <v>9.2715231788079472E-2</v>
      </c>
      <c r="AF31" s="149">
        <f t="shared" si="29"/>
        <v>4.1666666666666664E-2</v>
      </c>
      <c r="AG31" s="149"/>
      <c r="AH31" s="147" t="s">
        <v>162</v>
      </c>
      <c r="AI31" s="149" t="s">
        <v>159</v>
      </c>
      <c r="AJ31" s="149">
        <f t="shared" ref="AJ31:BP31" si="30">IF(AJ33=0,0,(IFERROR((AJ32/AJ33),0)))</f>
        <v>0</v>
      </c>
      <c r="AK31" s="149">
        <f t="shared" si="30"/>
        <v>0</v>
      </c>
      <c r="AL31" s="149">
        <f t="shared" si="30"/>
        <v>0</v>
      </c>
      <c r="AM31" s="149">
        <f t="shared" si="30"/>
        <v>0</v>
      </c>
      <c r="AN31" s="149">
        <f t="shared" si="30"/>
        <v>0</v>
      </c>
      <c r="AO31" s="149">
        <f t="shared" si="30"/>
        <v>0</v>
      </c>
      <c r="AP31" s="149">
        <f t="shared" si="30"/>
        <v>0</v>
      </c>
      <c r="AQ31" s="149">
        <f t="shared" si="30"/>
        <v>0</v>
      </c>
      <c r="AR31" s="149">
        <f t="shared" si="30"/>
        <v>0</v>
      </c>
      <c r="AS31" s="149">
        <f t="shared" si="30"/>
        <v>0</v>
      </c>
      <c r="AT31" s="149">
        <f t="shared" si="30"/>
        <v>0</v>
      </c>
      <c r="AU31" s="149">
        <f t="shared" si="30"/>
        <v>0</v>
      </c>
      <c r="AV31" s="149">
        <f t="shared" si="30"/>
        <v>0</v>
      </c>
      <c r="AW31" s="149">
        <f t="shared" si="30"/>
        <v>0</v>
      </c>
      <c r="AX31" s="149">
        <f t="shared" si="30"/>
        <v>0</v>
      </c>
      <c r="AY31" s="149">
        <f t="shared" si="30"/>
        <v>0</v>
      </c>
      <c r="AZ31" s="149">
        <f t="shared" si="30"/>
        <v>0</v>
      </c>
      <c r="BA31" s="149">
        <f t="shared" si="30"/>
        <v>0</v>
      </c>
      <c r="BB31" s="149">
        <f t="shared" si="30"/>
        <v>0</v>
      </c>
      <c r="BC31" s="149">
        <f t="shared" si="30"/>
        <v>0</v>
      </c>
      <c r="BD31" s="149">
        <f t="shared" si="30"/>
        <v>0</v>
      </c>
      <c r="BE31" s="149">
        <f t="shared" si="30"/>
        <v>0</v>
      </c>
      <c r="BF31" s="149">
        <f t="shared" si="30"/>
        <v>0</v>
      </c>
      <c r="BG31" s="149">
        <f t="shared" si="30"/>
        <v>0</v>
      </c>
      <c r="BH31" s="149">
        <f t="shared" si="30"/>
        <v>0</v>
      </c>
      <c r="BI31" s="149">
        <f t="shared" si="30"/>
        <v>0</v>
      </c>
      <c r="BJ31" s="149">
        <f t="shared" si="30"/>
        <v>0</v>
      </c>
      <c r="BK31" s="149">
        <f t="shared" si="30"/>
        <v>0</v>
      </c>
      <c r="BL31" s="149">
        <f t="shared" si="30"/>
        <v>0</v>
      </c>
      <c r="BM31" s="149">
        <f t="shared" si="30"/>
        <v>0</v>
      </c>
      <c r="BN31" s="149">
        <f t="shared" si="30"/>
        <v>0</v>
      </c>
      <c r="BO31" s="149">
        <f t="shared" si="30"/>
        <v>0</v>
      </c>
      <c r="BP31" s="149">
        <f t="shared" si="30"/>
        <v>0</v>
      </c>
    </row>
    <row r="32" spans="1:68" hidden="1" x14ac:dyDescent="0.25">
      <c r="A32" s="178" t="s">
        <v>163</v>
      </c>
      <c r="B32" s="177"/>
      <c r="C32" s="152">
        <v>0</v>
      </c>
      <c r="D32" s="152">
        <v>0</v>
      </c>
      <c r="E32" s="152">
        <v>0</v>
      </c>
      <c r="F32" s="152">
        <v>7</v>
      </c>
      <c r="G32" s="152">
        <v>0</v>
      </c>
      <c r="H32" s="152">
        <v>4</v>
      </c>
      <c r="I32" s="177"/>
      <c r="J32" s="152">
        <v>1</v>
      </c>
      <c r="K32" s="152">
        <v>9</v>
      </c>
      <c r="L32" s="152">
        <v>13</v>
      </c>
      <c r="M32" s="152">
        <v>11</v>
      </c>
      <c r="N32" s="152">
        <v>11</v>
      </c>
      <c r="O32" s="152">
        <v>13</v>
      </c>
      <c r="P32" s="177"/>
      <c r="Q32" s="152">
        <v>14</v>
      </c>
      <c r="R32" s="152">
        <v>7</v>
      </c>
      <c r="S32" s="152">
        <v>4</v>
      </c>
      <c r="T32" s="152">
        <v>7</v>
      </c>
      <c r="U32" s="152">
        <v>12</v>
      </c>
      <c r="V32" s="152">
        <v>6</v>
      </c>
      <c r="W32" s="152">
        <v>3</v>
      </c>
      <c r="X32" s="152">
        <v>4</v>
      </c>
      <c r="Y32" s="152">
        <v>6</v>
      </c>
      <c r="Z32" s="152">
        <v>5</v>
      </c>
      <c r="AA32" s="152">
        <v>17</v>
      </c>
      <c r="AB32" s="152">
        <v>11</v>
      </c>
      <c r="AC32" s="152">
        <v>4</v>
      </c>
      <c r="AD32" s="152">
        <v>10</v>
      </c>
      <c r="AE32" s="152">
        <v>14</v>
      </c>
      <c r="AF32" s="152">
        <v>6</v>
      </c>
      <c r="AG32" s="152"/>
      <c r="AH32" s="178" t="s">
        <v>163</v>
      </c>
      <c r="AI32" s="177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</row>
    <row r="33" spans="1:68" hidden="1" x14ac:dyDescent="0.25">
      <c r="A33" s="150" t="s">
        <v>164</v>
      </c>
      <c r="B33" s="177"/>
      <c r="C33" s="152">
        <v>114</v>
      </c>
      <c r="D33" s="152">
        <v>33</v>
      </c>
      <c r="E33" s="152">
        <v>50</v>
      </c>
      <c r="F33" s="152">
        <v>75</v>
      </c>
      <c r="G33" s="152">
        <v>90</v>
      </c>
      <c r="H33" s="152">
        <v>311</v>
      </c>
      <c r="I33" s="177"/>
      <c r="J33" s="152">
        <v>106</v>
      </c>
      <c r="K33" s="152">
        <v>150</v>
      </c>
      <c r="L33" s="152">
        <v>116</v>
      </c>
      <c r="M33" s="152">
        <v>104</v>
      </c>
      <c r="N33" s="152">
        <v>112</v>
      </c>
      <c r="O33" s="152">
        <v>104</v>
      </c>
      <c r="P33" s="177"/>
      <c r="Q33" s="152">
        <v>133</v>
      </c>
      <c r="R33" s="152">
        <v>132</v>
      </c>
      <c r="S33" s="152">
        <v>147</v>
      </c>
      <c r="T33" s="152">
        <v>131</v>
      </c>
      <c r="U33" s="152">
        <v>100</v>
      </c>
      <c r="V33" s="152">
        <v>82</v>
      </c>
      <c r="W33" s="152">
        <v>147</v>
      </c>
      <c r="X33" s="152">
        <v>154</v>
      </c>
      <c r="Y33" s="152">
        <v>154</v>
      </c>
      <c r="Z33" s="152">
        <v>149</v>
      </c>
      <c r="AA33" s="152">
        <v>156</v>
      </c>
      <c r="AB33" s="152">
        <v>153</v>
      </c>
      <c r="AC33" s="152">
        <v>144</v>
      </c>
      <c r="AD33" s="152">
        <v>154</v>
      </c>
      <c r="AE33" s="152">
        <v>151</v>
      </c>
      <c r="AF33" s="152">
        <v>144</v>
      </c>
      <c r="AG33" s="152"/>
      <c r="AH33" s="150" t="s">
        <v>164</v>
      </c>
      <c r="AI33" s="177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</row>
    <row r="34" spans="1:68" ht="25.5" x14ac:dyDescent="0.25">
      <c r="A34" s="147" t="s">
        <v>162</v>
      </c>
      <c r="B34" s="177" t="s">
        <v>159</v>
      </c>
      <c r="C34" s="149">
        <f t="shared" ref="C34:O34" si="31">IF(C36=0,0,(IFERROR((C35/C36),0)))</f>
        <v>0</v>
      </c>
      <c r="D34" s="149">
        <f t="shared" si="31"/>
        <v>0</v>
      </c>
      <c r="E34" s="149">
        <f t="shared" si="31"/>
        <v>0</v>
      </c>
      <c r="F34" s="149">
        <f t="shared" si="31"/>
        <v>9.3333333333333338E-2</v>
      </c>
      <c r="G34" s="149">
        <f t="shared" si="31"/>
        <v>0</v>
      </c>
      <c r="H34" s="149">
        <f t="shared" si="31"/>
        <v>1.2861736334405145E-2</v>
      </c>
      <c r="I34" s="149" t="s">
        <v>159</v>
      </c>
      <c r="J34" s="149">
        <f t="shared" si="31"/>
        <v>9.433962264150943E-3</v>
      </c>
      <c r="K34" s="149">
        <f t="shared" si="31"/>
        <v>0.06</v>
      </c>
      <c r="L34" s="149">
        <f t="shared" si="31"/>
        <v>0.11206896551724138</v>
      </c>
      <c r="M34" s="149">
        <f t="shared" si="31"/>
        <v>0.10576923076923077</v>
      </c>
      <c r="N34" s="149">
        <f t="shared" si="31"/>
        <v>9.8214285714285712E-2</v>
      </c>
      <c r="O34" s="149">
        <f t="shared" si="31"/>
        <v>0.125</v>
      </c>
      <c r="P34" s="149" t="s">
        <v>159</v>
      </c>
      <c r="Q34" s="149">
        <f t="shared" ref="Q34:BP34" si="32">IF(Q36=0,0,(IFERROR((Q35/Q36),0)))</f>
        <v>0.10526315789473684</v>
      </c>
      <c r="R34" s="149">
        <f t="shared" si="32"/>
        <v>5.3030303030303032E-2</v>
      </c>
      <c r="S34" s="149">
        <f t="shared" si="32"/>
        <v>2.7210884353741496E-2</v>
      </c>
      <c r="T34" s="149">
        <f t="shared" si="32"/>
        <v>5.3435114503816793E-2</v>
      </c>
      <c r="U34" s="149">
        <f t="shared" si="32"/>
        <v>0.12</v>
      </c>
      <c r="V34" s="149">
        <f t="shared" si="32"/>
        <v>7.3170731707317069E-2</v>
      </c>
      <c r="W34" s="149">
        <f t="shared" si="32"/>
        <v>2.0408163265306121E-2</v>
      </c>
      <c r="X34" s="149">
        <f t="shared" si="32"/>
        <v>2.5974025974025976E-2</v>
      </c>
      <c r="Y34" s="149">
        <f>IF(Y36=0,0,(IFERROR((Y35/Y36),0)))</f>
        <v>3.896103896103896E-2</v>
      </c>
      <c r="Z34" s="149">
        <f t="shared" si="32"/>
        <v>3.3557046979865772E-2</v>
      </c>
      <c r="AA34" s="149">
        <f t="shared" si="32"/>
        <v>0.10897435897435898</v>
      </c>
      <c r="AB34" s="149">
        <f t="shared" si="32"/>
        <v>7.1895424836601302E-2</v>
      </c>
      <c r="AC34" s="149">
        <f t="shared" si="32"/>
        <v>2.7777777777777776E-2</v>
      </c>
      <c r="AD34" s="149">
        <f t="shared" si="32"/>
        <v>6.4935064935064929E-2</v>
      </c>
      <c r="AE34" s="149">
        <f t="shared" si="32"/>
        <v>9.2715231788079472E-2</v>
      </c>
      <c r="AF34" s="149">
        <f t="shared" si="32"/>
        <v>4.1666666666666664E-2</v>
      </c>
      <c r="AG34" s="149"/>
      <c r="AH34" s="147" t="s">
        <v>165</v>
      </c>
      <c r="AI34" s="149" t="s">
        <v>166</v>
      </c>
      <c r="AJ34" s="149">
        <f>IF(AJ36=0,0,(IFERROR((AJ35/AJ36),0)))</f>
        <v>2.710843373493976E-2</v>
      </c>
      <c r="AK34" s="149">
        <f t="shared" si="32"/>
        <v>0.47173913043478261</v>
      </c>
      <c r="AL34" s="149">
        <f t="shared" si="32"/>
        <v>0.12658227848101267</v>
      </c>
      <c r="AM34" s="149">
        <f t="shared" si="32"/>
        <v>0.10869565217391304</v>
      </c>
      <c r="AN34" s="149">
        <f t="shared" si="32"/>
        <v>8.4507042253521125E-2</v>
      </c>
      <c r="AO34" s="149">
        <f t="shared" si="32"/>
        <v>9.3023255813953487E-2</v>
      </c>
      <c r="AP34" s="149">
        <f t="shared" si="32"/>
        <v>6.4864864864864868E-2</v>
      </c>
      <c r="AQ34" s="149">
        <f t="shared" si="32"/>
        <v>7.1428571428571425E-2</v>
      </c>
      <c r="AR34" s="149">
        <f t="shared" si="32"/>
        <v>0.36363636363636365</v>
      </c>
      <c r="AS34" s="149">
        <f t="shared" si="32"/>
        <v>0.15025906735751296</v>
      </c>
      <c r="AT34" s="149">
        <f t="shared" si="32"/>
        <v>0.12962962962962962</v>
      </c>
      <c r="AU34" s="149">
        <f t="shared" si="32"/>
        <v>0.11678832116788321</v>
      </c>
      <c r="AV34" s="149">
        <f t="shared" si="32"/>
        <v>4.7872340425531915E-2</v>
      </c>
      <c r="AW34" s="149">
        <f t="shared" si="32"/>
        <v>0</v>
      </c>
      <c r="AX34" s="149">
        <f t="shared" si="32"/>
        <v>0</v>
      </c>
      <c r="AY34" s="149">
        <f t="shared" si="32"/>
        <v>0</v>
      </c>
      <c r="AZ34" s="149">
        <f t="shared" si="32"/>
        <v>0</v>
      </c>
      <c r="BA34" s="149">
        <f t="shared" si="32"/>
        <v>0</v>
      </c>
      <c r="BB34" s="149">
        <f t="shared" si="32"/>
        <v>0</v>
      </c>
      <c r="BC34" s="149">
        <f t="shared" si="32"/>
        <v>0</v>
      </c>
      <c r="BD34" s="149">
        <f t="shared" si="32"/>
        <v>0</v>
      </c>
      <c r="BE34" s="149">
        <f t="shared" si="32"/>
        <v>0</v>
      </c>
      <c r="BF34" s="149">
        <f t="shared" si="32"/>
        <v>0</v>
      </c>
      <c r="BG34" s="149">
        <f t="shared" si="32"/>
        <v>0</v>
      </c>
      <c r="BH34" s="149">
        <f t="shared" si="32"/>
        <v>0</v>
      </c>
      <c r="BI34" s="149">
        <f t="shared" si="32"/>
        <v>0</v>
      </c>
      <c r="BJ34" s="149">
        <f t="shared" si="32"/>
        <v>0</v>
      </c>
      <c r="BK34" s="149">
        <f t="shared" si="32"/>
        <v>0</v>
      </c>
      <c r="BL34" s="149">
        <f t="shared" si="32"/>
        <v>0</v>
      </c>
      <c r="BM34" s="149">
        <f t="shared" si="32"/>
        <v>0</v>
      </c>
      <c r="BN34" s="149">
        <f t="shared" si="32"/>
        <v>0</v>
      </c>
      <c r="BO34" s="149">
        <f t="shared" si="32"/>
        <v>0</v>
      </c>
      <c r="BP34" s="149">
        <f t="shared" si="32"/>
        <v>0</v>
      </c>
    </row>
    <row r="35" spans="1:68" x14ac:dyDescent="0.25">
      <c r="A35" s="178" t="s">
        <v>163</v>
      </c>
      <c r="B35" s="177"/>
      <c r="C35" s="152">
        <v>0</v>
      </c>
      <c r="D35" s="152">
        <v>0</v>
      </c>
      <c r="E35" s="152">
        <v>0</v>
      </c>
      <c r="F35" s="152">
        <v>7</v>
      </c>
      <c r="G35" s="152">
        <v>0</v>
      </c>
      <c r="H35" s="152">
        <v>4</v>
      </c>
      <c r="I35" s="177"/>
      <c r="J35" s="152">
        <v>1</v>
      </c>
      <c r="K35" s="152">
        <v>9</v>
      </c>
      <c r="L35" s="152">
        <v>13</v>
      </c>
      <c r="M35" s="152">
        <v>11</v>
      </c>
      <c r="N35" s="152">
        <v>11</v>
      </c>
      <c r="O35" s="152">
        <v>13</v>
      </c>
      <c r="P35" s="177"/>
      <c r="Q35" s="152">
        <v>14</v>
      </c>
      <c r="R35" s="152">
        <v>7</v>
      </c>
      <c r="S35" s="152">
        <v>4</v>
      </c>
      <c r="T35" s="152">
        <v>7</v>
      </c>
      <c r="U35" s="152">
        <v>12</v>
      </c>
      <c r="V35" s="152">
        <v>6</v>
      </c>
      <c r="W35" s="152">
        <v>3</v>
      </c>
      <c r="X35" s="152">
        <v>4</v>
      </c>
      <c r="Y35" s="152">
        <v>6</v>
      </c>
      <c r="Z35" s="152">
        <v>5</v>
      </c>
      <c r="AA35" s="152">
        <v>17</v>
      </c>
      <c r="AB35" s="152">
        <v>11</v>
      </c>
      <c r="AC35" s="152">
        <v>4</v>
      </c>
      <c r="AD35" s="152">
        <v>10</v>
      </c>
      <c r="AE35" s="152">
        <v>14</v>
      </c>
      <c r="AF35" s="152">
        <v>6</v>
      </c>
      <c r="AG35" s="152"/>
      <c r="AH35" s="178" t="s">
        <v>167</v>
      </c>
      <c r="AI35" s="179"/>
      <c r="AJ35" s="152">
        <v>9</v>
      </c>
      <c r="AK35" s="152">
        <v>651</v>
      </c>
      <c r="AL35" s="152">
        <v>20</v>
      </c>
      <c r="AM35" s="152">
        <v>15</v>
      </c>
      <c r="AN35" s="152">
        <v>12</v>
      </c>
      <c r="AO35" s="152">
        <v>8</v>
      </c>
      <c r="AP35" s="152">
        <v>12</v>
      </c>
      <c r="AQ35" s="152">
        <v>4</v>
      </c>
      <c r="AR35" s="152">
        <v>40</v>
      </c>
      <c r="AS35" s="152">
        <v>29</v>
      </c>
      <c r="AT35" s="152">
        <v>21</v>
      </c>
      <c r="AU35" s="152">
        <v>16</v>
      </c>
      <c r="AV35" s="152">
        <v>9</v>
      </c>
      <c r="AW35" s="152" t="s">
        <v>39</v>
      </c>
      <c r="AX35" s="152" t="s">
        <v>39</v>
      </c>
      <c r="AY35" s="152" t="s">
        <v>39</v>
      </c>
      <c r="AZ35" s="152" t="s">
        <v>39</v>
      </c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</row>
    <row r="36" spans="1:68" x14ac:dyDescent="0.25">
      <c r="A36" s="150" t="s">
        <v>164</v>
      </c>
      <c r="B36" s="177"/>
      <c r="C36" s="152">
        <v>114</v>
      </c>
      <c r="D36" s="152">
        <v>33</v>
      </c>
      <c r="E36" s="152">
        <v>50</v>
      </c>
      <c r="F36" s="152">
        <v>75</v>
      </c>
      <c r="G36" s="152">
        <v>90</v>
      </c>
      <c r="H36" s="152">
        <v>311</v>
      </c>
      <c r="I36" s="177"/>
      <c r="J36" s="152">
        <v>106</v>
      </c>
      <c r="K36" s="152">
        <v>150</v>
      </c>
      <c r="L36" s="152">
        <v>116</v>
      </c>
      <c r="M36" s="152">
        <v>104</v>
      </c>
      <c r="N36" s="152">
        <v>112</v>
      </c>
      <c r="O36" s="152">
        <v>104</v>
      </c>
      <c r="P36" s="177"/>
      <c r="Q36" s="152">
        <v>133</v>
      </c>
      <c r="R36" s="152">
        <v>132</v>
      </c>
      <c r="S36" s="152">
        <v>147</v>
      </c>
      <c r="T36" s="152">
        <v>131</v>
      </c>
      <c r="U36" s="152">
        <v>100</v>
      </c>
      <c r="V36" s="152">
        <v>82</v>
      </c>
      <c r="W36" s="152">
        <v>147</v>
      </c>
      <c r="X36" s="152">
        <v>154</v>
      </c>
      <c r="Y36" s="152">
        <v>154</v>
      </c>
      <c r="Z36" s="152">
        <v>149</v>
      </c>
      <c r="AA36" s="152">
        <v>156</v>
      </c>
      <c r="AB36" s="152">
        <v>153</v>
      </c>
      <c r="AC36" s="152">
        <v>144</v>
      </c>
      <c r="AD36" s="152">
        <v>154</v>
      </c>
      <c r="AE36" s="152">
        <v>151</v>
      </c>
      <c r="AF36" s="152">
        <v>144</v>
      </c>
      <c r="AG36" s="152"/>
      <c r="AH36" s="150" t="s">
        <v>168</v>
      </c>
      <c r="AI36" s="180"/>
      <c r="AJ36" s="152">
        <v>332</v>
      </c>
      <c r="AK36" s="152">
        <v>1380</v>
      </c>
      <c r="AL36" s="152">
        <v>158</v>
      </c>
      <c r="AM36" s="152">
        <v>138</v>
      </c>
      <c r="AN36" s="152">
        <v>142</v>
      </c>
      <c r="AO36" s="152">
        <v>86</v>
      </c>
      <c r="AP36" s="152">
        <v>185</v>
      </c>
      <c r="AQ36" s="152">
        <v>56</v>
      </c>
      <c r="AR36" s="152">
        <v>110</v>
      </c>
      <c r="AS36" s="152">
        <v>193</v>
      </c>
      <c r="AT36" s="152">
        <v>162</v>
      </c>
      <c r="AU36" s="152">
        <v>137</v>
      </c>
      <c r="AV36" s="152">
        <v>188</v>
      </c>
      <c r="AW36" s="152" t="s">
        <v>39</v>
      </c>
      <c r="AX36" s="152" t="s">
        <v>39</v>
      </c>
      <c r="AY36" s="152" t="s">
        <v>39</v>
      </c>
      <c r="AZ36" s="152" t="s">
        <v>39</v>
      </c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</row>
    <row r="37" spans="1:68" ht="25.5" x14ac:dyDescent="0.25">
      <c r="A37" s="147" t="s">
        <v>162</v>
      </c>
      <c r="B37" s="177" t="s">
        <v>159</v>
      </c>
      <c r="C37" s="149">
        <f t="shared" ref="C37:H37" si="33">IF(C39=0,0,(IFERROR((C38/C39),0)))</f>
        <v>0</v>
      </c>
      <c r="D37" s="149">
        <f t="shared" si="33"/>
        <v>0</v>
      </c>
      <c r="E37" s="149">
        <f t="shared" si="33"/>
        <v>0</v>
      </c>
      <c r="F37" s="149">
        <f t="shared" si="33"/>
        <v>9.3333333333333338E-2</v>
      </c>
      <c r="G37" s="149">
        <f t="shared" si="33"/>
        <v>0</v>
      </c>
      <c r="H37" s="149">
        <f t="shared" si="33"/>
        <v>1.2861736334405145E-2</v>
      </c>
      <c r="I37" s="149" t="s">
        <v>159</v>
      </c>
      <c r="J37" s="149">
        <f t="shared" ref="J37:O37" si="34">IF(J39=0,0,(IFERROR((J38/J39),0)))</f>
        <v>9.433962264150943E-3</v>
      </c>
      <c r="K37" s="149">
        <f t="shared" si="34"/>
        <v>0.06</v>
      </c>
      <c r="L37" s="149">
        <f t="shared" si="34"/>
        <v>0.11206896551724138</v>
      </c>
      <c r="M37" s="149">
        <f t="shared" si="34"/>
        <v>0.10576923076923077</v>
      </c>
      <c r="N37" s="149">
        <f t="shared" si="34"/>
        <v>9.8214285714285712E-2</v>
      </c>
      <c r="O37" s="149">
        <f t="shared" si="34"/>
        <v>0.125</v>
      </c>
      <c r="P37" s="149" t="s">
        <v>159</v>
      </c>
      <c r="Q37" s="149">
        <f t="shared" ref="Q37:X37" si="35">IF(Q39=0,0,(IFERROR((Q38/Q39),0)))</f>
        <v>0.10526315789473684</v>
      </c>
      <c r="R37" s="149">
        <f t="shared" si="35"/>
        <v>5.3030303030303032E-2</v>
      </c>
      <c r="S37" s="149">
        <f t="shared" si="35"/>
        <v>2.7210884353741496E-2</v>
      </c>
      <c r="T37" s="149">
        <f t="shared" si="35"/>
        <v>5.3435114503816793E-2</v>
      </c>
      <c r="U37" s="149">
        <f t="shared" si="35"/>
        <v>0.12</v>
      </c>
      <c r="V37" s="149">
        <f t="shared" si="35"/>
        <v>7.3170731707317069E-2</v>
      </c>
      <c r="W37" s="149">
        <f t="shared" si="35"/>
        <v>2.0408163265306121E-2</v>
      </c>
      <c r="X37" s="149">
        <f t="shared" si="35"/>
        <v>2.5974025974025976E-2</v>
      </c>
      <c r="Y37" s="149">
        <f>IF(Y39=0,0,(IFERROR((Y38/Y39),0)))</f>
        <v>3.896103896103896E-2</v>
      </c>
      <c r="Z37" s="149">
        <f t="shared" ref="Z37:AF37" si="36">IF(Z39=0,0,(IFERROR((Z38/Z39),0)))</f>
        <v>3.3557046979865772E-2</v>
      </c>
      <c r="AA37" s="149">
        <f t="shared" si="36"/>
        <v>0.10897435897435898</v>
      </c>
      <c r="AB37" s="149">
        <f t="shared" si="36"/>
        <v>7.1895424836601302E-2</v>
      </c>
      <c r="AC37" s="149">
        <f t="shared" si="36"/>
        <v>2.7777777777777776E-2</v>
      </c>
      <c r="AD37" s="149">
        <f t="shared" si="36"/>
        <v>6.4935064935064929E-2</v>
      </c>
      <c r="AE37" s="149">
        <f t="shared" si="36"/>
        <v>9.2715231788079472E-2</v>
      </c>
      <c r="AF37" s="149">
        <f t="shared" si="36"/>
        <v>4.1666666666666664E-2</v>
      </c>
      <c r="AG37" s="149"/>
      <c r="AH37" s="147" t="s">
        <v>169</v>
      </c>
      <c r="AI37" s="149" t="s">
        <v>170</v>
      </c>
      <c r="AJ37" s="149">
        <f t="shared" ref="AJ37:BP37" si="37">IF(AJ39=0,0,(IFERROR((AJ38/AJ39),0)))</f>
        <v>0</v>
      </c>
      <c r="AK37" s="149">
        <f t="shared" si="37"/>
        <v>0</v>
      </c>
      <c r="AL37" s="149">
        <f t="shared" si="37"/>
        <v>0</v>
      </c>
      <c r="AM37" s="149">
        <f t="shared" si="37"/>
        <v>0</v>
      </c>
      <c r="AN37" s="149">
        <f t="shared" si="37"/>
        <v>0</v>
      </c>
      <c r="AO37" s="149">
        <f t="shared" si="37"/>
        <v>0</v>
      </c>
      <c r="AP37" s="149">
        <f t="shared" si="37"/>
        <v>0</v>
      </c>
      <c r="AQ37" s="149">
        <f t="shared" si="37"/>
        <v>0</v>
      </c>
      <c r="AR37" s="149">
        <f t="shared" si="37"/>
        <v>0</v>
      </c>
      <c r="AS37" s="149">
        <f t="shared" si="37"/>
        <v>0</v>
      </c>
      <c r="AT37" s="149">
        <f t="shared" si="37"/>
        <v>0</v>
      </c>
      <c r="AU37" s="149">
        <f t="shared" si="37"/>
        <v>0</v>
      </c>
      <c r="AV37" s="149">
        <f t="shared" si="37"/>
        <v>0</v>
      </c>
      <c r="AW37" s="149">
        <f t="shared" si="37"/>
        <v>0.11627906976744186</v>
      </c>
      <c r="AX37" s="149">
        <f t="shared" si="37"/>
        <v>0.17886178861788618</v>
      </c>
      <c r="AY37" s="149">
        <f t="shared" si="37"/>
        <v>0.1391304347826087</v>
      </c>
      <c r="AZ37" s="149">
        <f t="shared" si="37"/>
        <v>0.11695906432748537</v>
      </c>
      <c r="BA37" s="149">
        <f t="shared" si="37"/>
        <v>0</v>
      </c>
      <c r="BB37" s="149">
        <f t="shared" si="37"/>
        <v>0</v>
      </c>
      <c r="BC37" s="149">
        <f t="shared" si="37"/>
        <v>0</v>
      </c>
      <c r="BD37" s="149">
        <f t="shared" si="37"/>
        <v>0</v>
      </c>
      <c r="BE37" s="149">
        <f t="shared" si="37"/>
        <v>0</v>
      </c>
      <c r="BF37" s="149">
        <f t="shared" si="37"/>
        <v>0</v>
      </c>
      <c r="BG37" s="149">
        <f t="shared" si="37"/>
        <v>0</v>
      </c>
      <c r="BH37" s="149">
        <f t="shared" si="37"/>
        <v>0</v>
      </c>
      <c r="BI37" s="149">
        <f t="shared" si="37"/>
        <v>0</v>
      </c>
      <c r="BJ37" s="149">
        <f t="shared" si="37"/>
        <v>0</v>
      </c>
      <c r="BK37" s="149">
        <f t="shared" si="37"/>
        <v>0</v>
      </c>
      <c r="BL37" s="149">
        <f t="shared" si="37"/>
        <v>0</v>
      </c>
      <c r="BM37" s="149">
        <f t="shared" si="37"/>
        <v>0</v>
      </c>
      <c r="BN37" s="149">
        <f t="shared" si="37"/>
        <v>0</v>
      </c>
      <c r="BO37" s="149">
        <f t="shared" si="37"/>
        <v>0</v>
      </c>
      <c r="BP37" s="149">
        <f t="shared" si="37"/>
        <v>0</v>
      </c>
    </row>
    <row r="38" spans="1:68" x14ac:dyDescent="0.25">
      <c r="A38" s="178" t="s">
        <v>163</v>
      </c>
      <c r="B38" s="177"/>
      <c r="C38" s="152">
        <v>0</v>
      </c>
      <c r="D38" s="152">
        <v>0</v>
      </c>
      <c r="E38" s="152">
        <v>0</v>
      </c>
      <c r="F38" s="152">
        <v>7</v>
      </c>
      <c r="G38" s="152">
        <v>0</v>
      </c>
      <c r="H38" s="152">
        <v>4</v>
      </c>
      <c r="I38" s="177"/>
      <c r="J38" s="152">
        <v>1</v>
      </c>
      <c r="K38" s="152">
        <v>9</v>
      </c>
      <c r="L38" s="152">
        <v>13</v>
      </c>
      <c r="M38" s="152">
        <v>11</v>
      </c>
      <c r="N38" s="152">
        <v>11</v>
      </c>
      <c r="O38" s="152">
        <v>13</v>
      </c>
      <c r="P38" s="177"/>
      <c r="Q38" s="152">
        <v>14</v>
      </c>
      <c r="R38" s="152">
        <v>7</v>
      </c>
      <c r="S38" s="152">
        <v>4</v>
      </c>
      <c r="T38" s="152">
        <v>7</v>
      </c>
      <c r="U38" s="152">
        <v>12</v>
      </c>
      <c r="V38" s="152">
        <v>6</v>
      </c>
      <c r="W38" s="152">
        <v>3</v>
      </c>
      <c r="X38" s="152">
        <v>4</v>
      </c>
      <c r="Y38" s="152">
        <v>6</v>
      </c>
      <c r="Z38" s="152">
        <v>5</v>
      </c>
      <c r="AA38" s="152">
        <v>17</v>
      </c>
      <c r="AB38" s="152">
        <v>11</v>
      </c>
      <c r="AC38" s="152">
        <v>4</v>
      </c>
      <c r="AD38" s="152">
        <v>10</v>
      </c>
      <c r="AE38" s="152">
        <v>14</v>
      </c>
      <c r="AF38" s="152">
        <v>6</v>
      </c>
      <c r="AG38" s="152"/>
      <c r="AH38" s="178" t="s">
        <v>171</v>
      </c>
      <c r="AI38" s="179"/>
      <c r="AJ38" s="152">
        <v>0</v>
      </c>
      <c r="AK38" s="152">
        <v>0</v>
      </c>
      <c r="AL38" s="152">
        <v>0</v>
      </c>
      <c r="AM38" s="152">
        <v>0</v>
      </c>
      <c r="AN38" s="152">
        <v>0</v>
      </c>
      <c r="AO38" s="152">
        <v>0</v>
      </c>
      <c r="AP38" s="152">
        <v>0</v>
      </c>
      <c r="AQ38" s="152">
        <v>0</v>
      </c>
      <c r="AR38" s="152">
        <v>0</v>
      </c>
      <c r="AS38" s="152">
        <v>0</v>
      </c>
      <c r="AT38" s="152">
        <v>0</v>
      </c>
      <c r="AU38" s="152">
        <v>0</v>
      </c>
      <c r="AV38" s="152">
        <v>0</v>
      </c>
      <c r="AW38" s="152">
        <v>15</v>
      </c>
      <c r="AX38" s="152">
        <v>22</v>
      </c>
      <c r="AY38" s="152">
        <v>16</v>
      </c>
      <c r="AZ38" s="152">
        <v>20</v>
      </c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</row>
    <row r="39" spans="1:68" x14ac:dyDescent="0.25">
      <c r="A39" s="150" t="s">
        <v>164</v>
      </c>
      <c r="B39" s="177"/>
      <c r="C39" s="152">
        <v>114</v>
      </c>
      <c r="D39" s="152">
        <v>33</v>
      </c>
      <c r="E39" s="152">
        <v>50</v>
      </c>
      <c r="F39" s="152">
        <v>75</v>
      </c>
      <c r="G39" s="152">
        <v>90</v>
      </c>
      <c r="H39" s="152">
        <v>311</v>
      </c>
      <c r="I39" s="177"/>
      <c r="J39" s="152">
        <v>106</v>
      </c>
      <c r="K39" s="152">
        <v>150</v>
      </c>
      <c r="L39" s="152">
        <v>116</v>
      </c>
      <c r="M39" s="152">
        <v>104</v>
      </c>
      <c r="N39" s="152">
        <v>112</v>
      </c>
      <c r="O39" s="152">
        <v>104</v>
      </c>
      <c r="P39" s="177"/>
      <c r="Q39" s="152">
        <v>133</v>
      </c>
      <c r="R39" s="152">
        <v>132</v>
      </c>
      <c r="S39" s="152">
        <v>147</v>
      </c>
      <c r="T39" s="152">
        <v>131</v>
      </c>
      <c r="U39" s="152">
        <v>100</v>
      </c>
      <c r="V39" s="152">
        <v>82</v>
      </c>
      <c r="W39" s="152">
        <v>147</v>
      </c>
      <c r="X39" s="152">
        <v>154</v>
      </c>
      <c r="Y39" s="152">
        <v>154</v>
      </c>
      <c r="Z39" s="152">
        <v>149</v>
      </c>
      <c r="AA39" s="152">
        <v>156</v>
      </c>
      <c r="AB39" s="152">
        <v>153</v>
      </c>
      <c r="AC39" s="152">
        <v>144</v>
      </c>
      <c r="AD39" s="152">
        <v>154</v>
      </c>
      <c r="AE39" s="152">
        <v>151</v>
      </c>
      <c r="AF39" s="152">
        <v>144</v>
      </c>
      <c r="AG39" s="152"/>
      <c r="AH39" s="150" t="s">
        <v>168</v>
      </c>
      <c r="AI39" s="180"/>
      <c r="AJ39" s="152">
        <v>0</v>
      </c>
      <c r="AK39" s="152">
        <v>0</v>
      </c>
      <c r="AL39" s="152">
        <v>0</v>
      </c>
      <c r="AM39" s="152">
        <v>0</v>
      </c>
      <c r="AN39" s="152">
        <v>0</v>
      </c>
      <c r="AO39" s="152">
        <v>0</v>
      </c>
      <c r="AP39" s="152">
        <v>0</v>
      </c>
      <c r="AQ39" s="152">
        <v>0</v>
      </c>
      <c r="AR39" s="152">
        <v>0</v>
      </c>
      <c r="AS39" s="152">
        <v>0</v>
      </c>
      <c r="AT39" s="152">
        <v>0</v>
      </c>
      <c r="AU39" s="152">
        <v>0</v>
      </c>
      <c r="AV39" s="152">
        <v>0</v>
      </c>
      <c r="AW39" s="152">
        <v>129</v>
      </c>
      <c r="AX39" s="152">
        <v>123</v>
      </c>
      <c r="AY39" s="152">
        <v>115</v>
      </c>
      <c r="AZ39" s="152">
        <v>171</v>
      </c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</row>
    <row r="40" spans="1:68" s="158" customFormat="1" x14ac:dyDescent="0.25">
      <c r="A40" s="156" t="s">
        <v>172</v>
      </c>
      <c r="B40" s="157"/>
      <c r="C40" s="157"/>
      <c r="D40" s="157"/>
      <c r="E40" s="157"/>
      <c r="F40" s="157"/>
      <c r="G40" s="157"/>
      <c r="H40" s="157"/>
      <c r="I40" s="169">
        <v>1</v>
      </c>
      <c r="J40" s="157">
        <f t="shared" ref="J40:BP40" si="38">IFERROR((J41/J42),0)</f>
        <v>0</v>
      </c>
      <c r="K40" s="157">
        <f t="shared" si="38"/>
        <v>1</v>
      </c>
      <c r="L40" s="157">
        <f t="shared" si="38"/>
        <v>2.0168067226890756</v>
      </c>
      <c r="M40" s="157">
        <f t="shared" si="38"/>
        <v>0.94110854503464203</v>
      </c>
      <c r="N40" s="157">
        <f t="shared" si="38"/>
        <v>0.92378752886836024</v>
      </c>
      <c r="O40" s="157">
        <f t="shared" si="38"/>
        <v>0.91489361702127658</v>
      </c>
      <c r="P40" s="169">
        <v>1</v>
      </c>
      <c r="Q40" s="157">
        <f t="shared" si="38"/>
        <v>1.0212765957446808</v>
      </c>
      <c r="R40" s="157">
        <f t="shared" si="38"/>
        <v>1.0981524249422632</v>
      </c>
      <c r="S40" s="157">
        <f t="shared" si="38"/>
        <v>1.2765957446808511</v>
      </c>
      <c r="T40" s="157">
        <f t="shared" si="38"/>
        <v>1.2234042553191489</v>
      </c>
      <c r="U40" s="157">
        <f t="shared" si="38"/>
        <v>1.2234042553191489</v>
      </c>
      <c r="V40" s="157">
        <f t="shared" si="38"/>
        <v>1.0585106382978724</v>
      </c>
      <c r="W40" s="157">
        <f t="shared" si="38"/>
        <v>1.2446808510638299</v>
      </c>
      <c r="X40" s="157">
        <f t="shared" si="38"/>
        <v>1.2021276595744681</v>
      </c>
      <c r="Y40" s="157">
        <f t="shared" si="38"/>
        <v>1.1542553191489362</v>
      </c>
      <c r="Z40" s="157">
        <f t="shared" si="38"/>
        <v>1.3723404255319149</v>
      </c>
      <c r="AA40" s="157">
        <f t="shared" si="38"/>
        <v>1.3819148936170214</v>
      </c>
      <c r="AB40" s="157">
        <f t="shared" si="38"/>
        <v>1.3819148936170214</v>
      </c>
      <c r="AC40" s="157">
        <f t="shared" si="38"/>
        <v>1.2574468085106383</v>
      </c>
      <c r="AD40" s="157">
        <f t="shared" si="38"/>
        <v>1.1170212765957446</v>
      </c>
      <c r="AE40" s="157">
        <f t="shared" si="38"/>
        <v>1.0212765957446808</v>
      </c>
      <c r="AF40" s="157">
        <f t="shared" si="38"/>
        <v>2</v>
      </c>
      <c r="AG40" s="157"/>
      <c r="AH40" s="156" t="s">
        <v>173</v>
      </c>
      <c r="AI40" s="169">
        <v>1</v>
      </c>
      <c r="AJ40" s="157">
        <f>IFERROR((AJ41/AJ42),0)</f>
        <v>1.1801896733403583</v>
      </c>
      <c r="AK40" s="157">
        <f t="shared" si="38"/>
        <v>1.1000000000000001</v>
      </c>
      <c r="AL40" s="157">
        <f t="shared" si="38"/>
        <v>1.0088888888888889</v>
      </c>
      <c r="AM40" s="157">
        <f t="shared" si="38"/>
        <v>1.2772727272727273</v>
      </c>
      <c r="AN40" s="157">
        <f t="shared" si="38"/>
        <v>1.2818181818181817</v>
      </c>
      <c r="AO40" s="157">
        <f t="shared" si="38"/>
        <v>1.1636363636363636</v>
      </c>
      <c r="AP40" s="157">
        <f t="shared" si="38"/>
        <v>1.65</v>
      </c>
      <c r="AQ40" s="157">
        <f t="shared" si="38"/>
        <v>1.6772727272727272</v>
      </c>
      <c r="AR40" s="157">
        <f t="shared" si="38"/>
        <v>1.1954545454545455</v>
      </c>
      <c r="AS40" s="157">
        <f t="shared" si="38"/>
        <v>1.0818181818181818</v>
      </c>
      <c r="AT40" s="157">
        <f t="shared" si="38"/>
        <v>1.1636363636363636</v>
      </c>
      <c r="AU40" s="157">
        <f t="shared" si="38"/>
        <v>1.1309090909090909</v>
      </c>
      <c r="AV40" s="157">
        <f t="shared" si="38"/>
        <v>1.1636363636363636</v>
      </c>
      <c r="AW40" s="157">
        <f>IFERROR((AW41/AW42),0)</f>
        <v>1.2772727272727273</v>
      </c>
      <c r="AX40" s="157">
        <f t="shared" si="38"/>
        <v>1.1954545454545455</v>
      </c>
      <c r="AY40" s="157">
        <f t="shared" si="38"/>
        <v>1.790909090909091</v>
      </c>
      <c r="AZ40" s="157">
        <f t="shared" si="38"/>
        <v>1.45</v>
      </c>
      <c r="BA40" s="157">
        <f t="shared" si="38"/>
        <v>0</v>
      </c>
      <c r="BB40" s="157">
        <f t="shared" si="38"/>
        <v>0</v>
      </c>
      <c r="BC40" s="157">
        <f t="shared" si="38"/>
        <v>0</v>
      </c>
      <c r="BD40" s="157">
        <f t="shared" si="38"/>
        <v>0</v>
      </c>
      <c r="BE40" s="157">
        <f t="shared" si="38"/>
        <v>0</v>
      </c>
      <c r="BF40" s="157">
        <f t="shared" si="38"/>
        <v>0</v>
      </c>
      <c r="BG40" s="157">
        <f t="shared" si="38"/>
        <v>0</v>
      </c>
      <c r="BH40" s="157">
        <f t="shared" si="38"/>
        <v>0</v>
      </c>
      <c r="BI40" s="157">
        <f t="shared" si="38"/>
        <v>0</v>
      </c>
      <c r="BJ40" s="157">
        <f t="shared" si="38"/>
        <v>0</v>
      </c>
      <c r="BK40" s="157">
        <f t="shared" si="38"/>
        <v>0</v>
      </c>
      <c r="BL40" s="157">
        <f t="shared" si="38"/>
        <v>0</v>
      </c>
      <c r="BM40" s="157">
        <f t="shared" si="38"/>
        <v>0</v>
      </c>
      <c r="BN40" s="157">
        <f t="shared" si="38"/>
        <v>0</v>
      </c>
      <c r="BO40" s="157">
        <f t="shared" si="38"/>
        <v>0</v>
      </c>
      <c r="BP40" s="157">
        <f t="shared" si="38"/>
        <v>0</v>
      </c>
    </row>
    <row r="41" spans="1:68" s="171" customFormat="1" x14ac:dyDescent="0.25">
      <c r="A41" s="168" t="s">
        <v>174</v>
      </c>
      <c r="B41" s="169"/>
      <c r="C41" s="14"/>
      <c r="D41" s="14"/>
      <c r="E41" s="14"/>
      <c r="F41" s="14"/>
      <c r="G41" s="14"/>
      <c r="H41" s="14"/>
      <c r="I41" s="169"/>
      <c r="J41" s="14" t="e">
        <f>#REF!+#REF!</f>
        <v>#REF!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69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68" t="s">
        <v>174</v>
      </c>
      <c r="AI41" s="170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1" customFormat="1" x14ac:dyDescent="0.25">
      <c r="A42" s="168" t="s">
        <v>175</v>
      </c>
      <c r="B42" s="169"/>
      <c r="C42" s="172"/>
      <c r="D42" s="14"/>
      <c r="E42" s="14"/>
      <c r="F42" s="14"/>
      <c r="G42" s="14"/>
      <c r="H42" s="14"/>
      <c r="I42" s="169"/>
      <c r="J42" s="14">
        <f>Produção!H67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69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68" t="s">
        <v>175</v>
      </c>
      <c r="AI42" s="173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2" customFormat="1" x14ac:dyDescent="0.25">
      <c r="A43" s="167" t="s">
        <v>176</v>
      </c>
      <c r="B43" s="149"/>
      <c r="C43" s="149"/>
      <c r="D43" s="149"/>
      <c r="E43" s="149"/>
      <c r="F43" s="149"/>
      <c r="G43" s="149"/>
      <c r="H43" s="149"/>
      <c r="I43" s="149" t="s">
        <v>177</v>
      </c>
      <c r="J43" s="149">
        <f t="shared" ref="J43:BP43" si="39">IFERROR((J44/J45),0)</f>
        <v>1</v>
      </c>
      <c r="K43" s="149">
        <f t="shared" si="39"/>
        <v>1</v>
      </c>
      <c r="L43" s="149">
        <f t="shared" si="39"/>
        <v>1</v>
      </c>
      <c r="M43" s="149">
        <f t="shared" si="39"/>
        <v>1</v>
      </c>
      <c r="N43" s="149">
        <f t="shared" si="39"/>
        <v>1</v>
      </c>
      <c r="O43" s="149">
        <f t="shared" si="39"/>
        <v>1</v>
      </c>
      <c r="P43" s="149" t="s">
        <v>177</v>
      </c>
      <c r="Q43" s="149">
        <f t="shared" si="39"/>
        <v>1</v>
      </c>
      <c r="R43" s="149">
        <f t="shared" si="39"/>
        <v>1</v>
      </c>
      <c r="S43" s="149">
        <f t="shared" si="39"/>
        <v>1</v>
      </c>
      <c r="T43" s="149">
        <f t="shared" si="39"/>
        <v>1</v>
      </c>
      <c r="U43" s="149">
        <f t="shared" si="39"/>
        <v>1</v>
      </c>
      <c r="V43" s="149">
        <f t="shared" si="39"/>
        <v>1</v>
      </c>
      <c r="W43" s="149">
        <f t="shared" si="39"/>
        <v>1</v>
      </c>
      <c r="X43" s="149">
        <f t="shared" si="39"/>
        <v>1</v>
      </c>
      <c r="Y43" s="149">
        <f>IFERROR((Y44/Y45),0)</f>
        <v>1</v>
      </c>
      <c r="Z43" s="149">
        <f t="shared" si="39"/>
        <v>1</v>
      </c>
      <c r="AA43" s="149">
        <f t="shared" si="39"/>
        <v>1</v>
      </c>
      <c r="AB43" s="149">
        <f t="shared" si="39"/>
        <v>1</v>
      </c>
      <c r="AC43" s="149">
        <f t="shared" si="39"/>
        <v>1</v>
      </c>
      <c r="AD43" s="149">
        <f t="shared" si="39"/>
        <v>1</v>
      </c>
      <c r="AE43" s="149">
        <f t="shared" si="39"/>
        <v>1</v>
      </c>
      <c r="AF43" s="149">
        <f t="shared" si="39"/>
        <v>1</v>
      </c>
      <c r="AG43" s="149"/>
      <c r="AH43" s="167" t="s">
        <v>178</v>
      </c>
      <c r="AI43" s="149" t="s">
        <v>177</v>
      </c>
      <c r="AJ43" s="149">
        <f>IFERROR((AJ44/AJ45),0)</f>
        <v>1</v>
      </c>
      <c r="AK43" s="149">
        <f t="shared" si="39"/>
        <v>1</v>
      </c>
      <c r="AL43" s="149">
        <f t="shared" si="39"/>
        <v>1</v>
      </c>
      <c r="AM43" s="149">
        <f t="shared" si="39"/>
        <v>1</v>
      </c>
      <c r="AN43" s="149">
        <f t="shared" si="39"/>
        <v>1</v>
      </c>
      <c r="AO43" s="149">
        <f t="shared" si="39"/>
        <v>1</v>
      </c>
      <c r="AP43" s="149">
        <f t="shared" si="39"/>
        <v>1</v>
      </c>
      <c r="AQ43" s="149">
        <f t="shared" si="39"/>
        <v>1</v>
      </c>
      <c r="AR43" s="149">
        <f t="shared" si="39"/>
        <v>1</v>
      </c>
      <c r="AS43" s="149">
        <f t="shared" si="39"/>
        <v>1</v>
      </c>
      <c r="AT43" s="149">
        <f t="shared" si="39"/>
        <v>1</v>
      </c>
      <c r="AU43" s="149">
        <f t="shared" si="39"/>
        <v>1</v>
      </c>
      <c r="AV43" s="149">
        <f t="shared" si="39"/>
        <v>1</v>
      </c>
      <c r="AW43" s="149">
        <f t="shared" si="39"/>
        <v>1</v>
      </c>
      <c r="AX43" s="149">
        <f t="shared" si="39"/>
        <v>1</v>
      </c>
      <c r="AY43" s="149">
        <f t="shared" si="39"/>
        <v>1</v>
      </c>
      <c r="AZ43" s="149">
        <f t="shared" si="39"/>
        <v>1</v>
      </c>
      <c r="BA43" s="149">
        <f t="shared" si="39"/>
        <v>0</v>
      </c>
      <c r="BB43" s="149">
        <f t="shared" si="39"/>
        <v>0</v>
      </c>
      <c r="BC43" s="149">
        <f t="shared" si="39"/>
        <v>0</v>
      </c>
      <c r="BD43" s="149">
        <f t="shared" si="39"/>
        <v>0</v>
      </c>
      <c r="BE43" s="149">
        <f t="shared" si="39"/>
        <v>0</v>
      </c>
      <c r="BF43" s="149">
        <f t="shared" si="39"/>
        <v>0</v>
      </c>
      <c r="BG43" s="149">
        <f t="shared" si="39"/>
        <v>0</v>
      </c>
      <c r="BH43" s="149">
        <f t="shared" si="39"/>
        <v>0</v>
      </c>
      <c r="BI43" s="149">
        <f t="shared" si="39"/>
        <v>0</v>
      </c>
      <c r="BJ43" s="149">
        <f t="shared" si="39"/>
        <v>0</v>
      </c>
      <c r="BK43" s="149">
        <f t="shared" si="39"/>
        <v>0</v>
      </c>
      <c r="BL43" s="149">
        <f t="shared" si="39"/>
        <v>0</v>
      </c>
      <c r="BM43" s="149">
        <f t="shared" si="39"/>
        <v>0</v>
      </c>
      <c r="BN43" s="149">
        <f t="shared" si="39"/>
        <v>0</v>
      </c>
      <c r="BO43" s="149">
        <f t="shared" si="39"/>
        <v>0</v>
      </c>
      <c r="BP43" s="149">
        <f t="shared" si="39"/>
        <v>0</v>
      </c>
    </row>
    <row r="44" spans="1:68" s="171" customFormat="1" x14ac:dyDescent="0.25">
      <c r="A44" s="168" t="s">
        <v>179</v>
      </c>
      <c r="B44" s="169"/>
      <c r="C44" s="14"/>
      <c r="D44" s="14"/>
      <c r="E44" s="14"/>
      <c r="F44" s="14"/>
      <c r="G44" s="14"/>
      <c r="H44" s="14"/>
      <c r="I44" s="169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69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68" t="s">
        <v>179</v>
      </c>
      <c r="AI44" s="170"/>
      <c r="AJ44" s="152">
        <v>3800</v>
      </c>
      <c r="AK44" s="152">
        <v>4535</v>
      </c>
      <c r="AL44" s="152">
        <v>4514</v>
      </c>
      <c r="AM44" s="152">
        <v>4212</v>
      </c>
      <c r="AN44" s="152">
        <v>4241</v>
      </c>
      <c r="AO44" s="152">
        <v>4577</v>
      </c>
      <c r="AP44" s="152">
        <v>4595</v>
      </c>
      <c r="AQ44" s="152">
        <v>4411</v>
      </c>
      <c r="AR44" s="152">
        <v>4603</v>
      </c>
      <c r="AS44" s="152">
        <v>4767</v>
      </c>
      <c r="AT44" s="152">
        <v>4467</v>
      </c>
      <c r="AU44" s="152">
        <v>4637</v>
      </c>
      <c r="AV44" s="152">
        <v>4634</v>
      </c>
      <c r="AW44" s="152">
        <v>5286</v>
      </c>
      <c r="AX44" s="152">
        <v>5501</v>
      </c>
      <c r="AY44" s="152">
        <v>4931</v>
      </c>
      <c r="AZ44" s="152">
        <v>5217</v>
      </c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</row>
    <row r="45" spans="1:68" s="171" customFormat="1" x14ac:dyDescent="0.25">
      <c r="A45" s="168" t="s">
        <v>180</v>
      </c>
      <c r="B45" s="169"/>
      <c r="C45" s="172"/>
      <c r="D45" s="14"/>
      <c r="E45" s="14"/>
      <c r="F45" s="14"/>
      <c r="G45" s="14"/>
      <c r="H45" s="14"/>
      <c r="I45" s="169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69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68" t="s">
        <v>180</v>
      </c>
      <c r="AI45" s="173"/>
      <c r="AJ45" s="152">
        <v>3800</v>
      </c>
      <c r="AK45" s="152">
        <v>4535</v>
      </c>
      <c r="AL45" s="152">
        <v>4514</v>
      </c>
      <c r="AM45" s="152">
        <v>4212</v>
      </c>
      <c r="AN45" s="152">
        <v>4241</v>
      </c>
      <c r="AO45" s="152">
        <v>4577</v>
      </c>
      <c r="AP45" s="152">
        <v>4595</v>
      </c>
      <c r="AQ45" s="152">
        <v>4411</v>
      </c>
      <c r="AR45" s="152">
        <v>4603</v>
      </c>
      <c r="AS45" s="152">
        <v>4767</v>
      </c>
      <c r="AT45" s="152">
        <v>4467</v>
      </c>
      <c r="AU45" s="152">
        <v>4637</v>
      </c>
      <c r="AV45" s="152">
        <v>4634</v>
      </c>
      <c r="AW45" s="152">
        <v>5286</v>
      </c>
      <c r="AX45" s="152">
        <v>5501</v>
      </c>
      <c r="AY45" s="152">
        <v>4931</v>
      </c>
      <c r="AZ45" s="152">
        <v>5217</v>
      </c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</row>
    <row r="46" spans="1:68" ht="25.5" x14ac:dyDescent="0.25">
      <c r="A46" s="147"/>
      <c r="B46" s="177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7" t="s">
        <v>181</v>
      </c>
      <c r="AI46" s="149" t="s">
        <v>182</v>
      </c>
      <c r="AJ46" s="149">
        <f t="shared" ref="AJ46:BP46" si="40">IFERROR(ROUND((AJ47/AJ48),4),0)</f>
        <v>1</v>
      </c>
      <c r="AK46" s="149">
        <f t="shared" si="40"/>
        <v>1</v>
      </c>
      <c r="AL46" s="149">
        <f t="shared" si="40"/>
        <v>1</v>
      </c>
      <c r="AM46" s="149">
        <f t="shared" si="40"/>
        <v>1</v>
      </c>
      <c r="AN46" s="149">
        <f t="shared" si="40"/>
        <v>1</v>
      </c>
      <c r="AO46" s="149">
        <f t="shared" si="40"/>
        <v>0.99490000000000001</v>
      </c>
      <c r="AP46" s="149">
        <f t="shared" si="40"/>
        <v>1</v>
      </c>
      <c r="AQ46" s="149">
        <f t="shared" si="40"/>
        <v>1</v>
      </c>
      <c r="AR46" s="149">
        <f t="shared" si="40"/>
        <v>1</v>
      </c>
      <c r="AS46" s="149">
        <f t="shared" si="40"/>
        <v>1</v>
      </c>
      <c r="AT46" s="149">
        <f t="shared" si="40"/>
        <v>1</v>
      </c>
      <c r="AU46" s="149">
        <f t="shared" si="40"/>
        <v>1</v>
      </c>
      <c r="AV46" s="149">
        <f t="shared" si="40"/>
        <v>1</v>
      </c>
      <c r="AW46" s="149">
        <f t="shared" si="40"/>
        <v>0.875</v>
      </c>
      <c r="AX46" s="149">
        <f t="shared" si="40"/>
        <v>1</v>
      </c>
      <c r="AY46" s="149">
        <f t="shared" si="40"/>
        <v>1</v>
      </c>
      <c r="AZ46" s="149">
        <f t="shared" si="40"/>
        <v>1</v>
      </c>
      <c r="BA46" s="149">
        <f t="shared" si="40"/>
        <v>0</v>
      </c>
      <c r="BB46" s="149">
        <f t="shared" si="40"/>
        <v>0</v>
      </c>
      <c r="BC46" s="149">
        <f t="shared" si="40"/>
        <v>0</v>
      </c>
      <c r="BD46" s="149">
        <f t="shared" si="40"/>
        <v>0</v>
      </c>
      <c r="BE46" s="149">
        <f t="shared" si="40"/>
        <v>0</v>
      </c>
      <c r="BF46" s="149">
        <f t="shared" si="40"/>
        <v>0</v>
      </c>
      <c r="BG46" s="149">
        <f t="shared" si="40"/>
        <v>0</v>
      </c>
      <c r="BH46" s="149">
        <f t="shared" si="40"/>
        <v>0</v>
      </c>
      <c r="BI46" s="149">
        <f t="shared" si="40"/>
        <v>0</v>
      </c>
      <c r="BJ46" s="149">
        <f t="shared" si="40"/>
        <v>0</v>
      </c>
      <c r="BK46" s="149">
        <f t="shared" si="40"/>
        <v>0</v>
      </c>
      <c r="BL46" s="149">
        <f t="shared" si="40"/>
        <v>0</v>
      </c>
      <c r="BM46" s="149">
        <f t="shared" si="40"/>
        <v>0</v>
      </c>
      <c r="BN46" s="149">
        <f t="shared" si="40"/>
        <v>0</v>
      </c>
      <c r="BO46" s="149">
        <f t="shared" si="40"/>
        <v>0</v>
      </c>
      <c r="BP46" s="149">
        <f t="shared" si="40"/>
        <v>0</v>
      </c>
    </row>
    <row r="47" spans="1:68" x14ac:dyDescent="0.25">
      <c r="A47" s="150"/>
      <c r="B47" s="177"/>
      <c r="C47" s="152"/>
      <c r="D47" s="152"/>
      <c r="E47" s="152"/>
      <c r="F47" s="152"/>
      <c r="G47" s="152"/>
      <c r="H47" s="152"/>
      <c r="I47" s="177"/>
      <c r="J47" s="152"/>
      <c r="K47" s="152"/>
      <c r="L47" s="152"/>
      <c r="M47" s="152"/>
      <c r="N47" s="152"/>
      <c r="O47" s="152"/>
      <c r="P47" s="177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0" t="s">
        <v>183</v>
      </c>
      <c r="AI47" s="179"/>
      <c r="AJ47" s="152">
        <v>1150</v>
      </c>
      <c r="AK47" s="152">
        <v>1150</v>
      </c>
      <c r="AL47" s="152">
        <v>564</v>
      </c>
      <c r="AM47" s="152">
        <v>252</v>
      </c>
      <c r="AN47" s="152">
        <v>221</v>
      </c>
      <c r="AO47" s="152">
        <v>197</v>
      </c>
      <c r="AP47" s="152">
        <v>239</v>
      </c>
      <c r="AQ47" s="152">
        <v>328</v>
      </c>
      <c r="AR47" s="152">
        <v>373</v>
      </c>
      <c r="AS47" s="152">
        <v>404</v>
      </c>
      <c r="AT47" s="152">
        <v>409</v>
      </c>
      <c r="AU47" s="152">
        <v>348</v>
      </c>
      <c r="AV47" s="152">
        <v>366</v>
      </c>
      <c r="AW47" s="152">
        <v>14</v>
      </c>
      <c r="AX47" s="152">
        <v>266</v>
      </c>
      <c r="AY47" s="152">
        <v>212</v>
      </c>
      <c r="AZ47" s="152">
        <v>230</v>
      </c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</row>
    <row r="48" spans="1:68" x14ac:dyDescent="0.25">
      <c r="A48" s="150"/>
      <c r="B48" s="177"/>
      <c r="C48" s="152"/>
      <c r="D48" s="152"/>
      <c r="E48" s="152"/>
      <c r="F48" s="152"/>
      <c r="G48" s="152"/>
      <c r="H48" s="152"/>
      <c r="I48" s="177"/>
      <c r="J48" s="152"/>
      <c r="K48" s="152"/>
      <c r="L48" s="152"/>
      <c r="M48" s="152"/>
      <c r="N48" s="152"/>
      <c r="O48" s="152"/>
      <c r="P48" s="177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0" t="s">
        <v>184</v>
      </c>
      <c r="AI48" s="180"/>
      <c r="AJ48" s="152">
        <v>1150</v>
      </c>
      <c r="AK48" s="152">
        <v>1150</v>
      </c>
      <c r="AL48" s="152">
        <v>564</v>
      </c>
      <c r="AM48" s="152">
        <v>252</v>
      </c>
      <c r="AN48" s="152">
        <v>221</v>
      </c>
      <c r="AO48" s="152">
        <v>198</v>
      </c>
      <c r="AP48" s="152">
        <v>239</v>
      </c>
      <c r="AQ48" s="152">
        <v>328</v>
      </c>
      <c r="AR48" s="152">
        <v>373</v>
      </c>
      <c r="AS48" s="152">
        <v>404</v>
      </c>
      <c r="AT48" s="152">
        <v>409</v>
      </c>
      <c r="AU48" s="152">
        <v>348</v>
      </c>
      <c r="AV48" s="152">
        <v>366</v>
      </c>
      <c r="AW48" s="152">
        <v>16</v>
      </c>
      <c r="AX48" s="152">
        <v>266</v>
      </c>
      <c r="AY48" s="152">
        <v>212</v>
      </c>
      <c r="AZ48" s="152">
        <v>230</v>
      </c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</row>
    <row r="49" spans="1:68" ht="25.5" x14ac:dyDescent="0.25">
      <c r="A49" s="147"/>
      <c r="B49" s="177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7" t="s">
        <v>185</v>
      </c>
      <c r="AI49" s="149" t="s">
        <v>182</v>
      </c>
      <c r="AJ49" s="149">
        <f t="shared" ref="AJ49:BP49" si="41">IFERROR(ROUND((AJ50/AJ51),4),0)</f>
        <v>0.90910000000000002</v>
      </c>
      <c r="AK49" s="149">
        <f t="shared" si="41"/>
        <v>0.90910000000000002</v>
      </c>
      <c r="AL49" s="149">
        <f t="shared" si="41"/>
        <v>1</v>
      </c>
      <c r="AM49" s="149">
        <f t="shared" si="41"/>
        <v>1</v>
      </c>
      <c r="AN49" s="149">
        <f t="shared" si="41"/>
        <v>1</v>
      </c>
      <c r="AO49" s="149">
        <f t="shared" si="41"/>
        <v>1</v>
      </c>
      <c r="AP49" s="149">
        <f t="shared" si="41"/>
        <v>1</v>
      </c>
      <c r="AQ49" s="149">
        <f t="shared" si="41"/>
        <v>1</v>
      </c>
      <c r="AR49" s="149">
        <f t="shared" si="41"/>
        <v>1</v>
      </c>
      <c r="AS49" s="149">
        <f t="shared" si="41"/>
        <v>1</v>
      </c>
      <c r="AT49" s="149">
        <f t="shared" si="41"/>
        <v>1</v>
      </c>
      <c r="AU49" s="149">
        <f t="shared" si="41"/>
        <v>1</v>
      </c>
      <c r="AV49" s="149">
        <f t="shared" si="41"/>
        <v>1</v>
      </c>
      <c r="AW49" s="149">
        <f t="shared" si="41"/>
        <v>0.875</v>
      </c>
      <c r="AX49" s="149">
        <f t="shared" si="41"/>
        <v>1</v>
      </c>
      <c r="AY49" s="149">
        <f t="shared" si="41"/>
        <v>1</v>
      </c>
      <c r="AZ49" s="149">
        <f t="shared" si="41"/>
        <v>1</v>
      </c>
      <c r="BA49" s="149">
        <f t="shared" si="41"/>
        <v>0</v>
      </c>
      <c r="BB49" s="149">
        <f t="shared" si="41"/>
        <v>0</v>
      </c>
      <c r="BC49" s="149">
        <f t="shared" si="41"/>
        <v>0</v>
      </c>
      <c r="BD49" s="149">
        <f t="shared" si="41"/>
        <v>0</v>
      </c>
      <c r="BE49" s="149">
        <f t="shared" si="41"/>
        <v>0</v>
      </c>
      <c r="BF49" s="149">
        <f t="shared" si="41"/>
        <v>0</v>
      </c>
      <c r="BG49" s="149">
        <f t="shared" si="41"/>
        <v>0</v>
      </c>
      <c r="BH49" s="149">
        <f t="shared" si="41"/>
        <v>0</v>
      </c>
      <c r="BI49" s="149">
        <f t="shared" si="41"/>
        <v>0</v>
      </c>
      <c r="BJ49" s="149">
        <f t="shared" si="41"/>
        <v>0</v>
      </c>
      <c r="BK49" s="149">
        <f t="shared" si="41"/>
        <v>0</v>
      </c>
      <c r="BL49" s="149">
        <f t="shared" si="41"/>
        <v>0</v>
      </c>
      <c r="BM49" s="149">
        <f t="shared" si="41"/>
        <v>0</v>
      </c>
      <c r="BN49" s="149">
        <f t="shared" si="41"/>
        <v>0</v>
      </c>
      <c r="BO49" s="149">
        <f t="shared" si="41"/>
        <v>0</v>
      </c>
      <c r="BP49" s="149">
        <f t="shared" si="41"/>
        <v>0</v>
      </c>
    </row>
    <row r="50" spans="1:68" x14ac:dyDescent="0.25">
      <c r="A50" s="150"/>
      <c r="B50" s="177"/>
      <c r="C50" s="152"/>
      <c r="D50" s="152"/>
      <c r="E50" s="152"/>
      <c r="F50" s="152"/>
      <c r="G50" s="152"/>
      <c r="H50" s="152"/>
      <c r="I50" s="177"/>
      <c r="J50" s="152"/>
      <c r="K50" s="152"/>
      <c r="L50" s="152"/>
      <c r="M50" s="152"/>
      <c r="N50" s="152"/>
      <c r="O50" s="152"/>
      <c r="P50" s="177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0" t="s">
        <v>186</v>
      </c>
      <c r="AI50" s="179"/>
      <c r="AJ50" s="152">
        <v>10</v>
      </c>
      <c r="AK50" s="152">
        <v>10</v>
      </c>
      <c r="AL50" s="152">
        <v>10</v>
      </c>
      <c r="AM50" s="152">
        <v>5</v>
      </c>
      <c r="AN50" s="152">
        <v>16</v>
      </c>
      <c r="AO50" s="152">
        <v>11</v>
      </c>
      <c r="AP50" s="152">
        <v>5</v>
      </c>
      <c r="AQ50" s="152">
        <v>9</v>
      </c>
      <c r="AR50" s="152">
        <v>7</v>
      </c>
      <c r="AS50" s="152">
        <v>7</v>
      </c>
      <c r="AT50" s="152">
        <v>10</v>
      </c>
      <c r="AU50" s="152">
        <v>7</v>
      </c>
      <c r="AV50" s="152">
        <v>366</v>
      </c>
      <c r="AW50" s="152">
        <v>14</v>
      </c>
      <c r="AX50" s="152">
        <v>266</v>
      </c>
      <c r="AY50" s="152">
        <v>212</v>
      </c>
      <c r="AZ50" s="152">
        <v>230</v>
      </c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</row>
    <row r="51" spans="1:68" x14ac:dyDescent="0.25">
      <c r="A51" s="150"/>
      <c r="B51" s="177"/>
      <c r="C51" s="152"/>
      <c r="D51" s="152"/>
      <c r="E51" s="152"/>
      <c r="F51" s="152"/>
      <c r="G51" s="152"/>
      <c r="H51" s="152"/>
      <c r="I51" s="177"/>
      <c r="J51" s="152"/>
      <c r="K51" s="152"/>
      <c r="L51" s="152"/>
      <c r="M51" s="152"/>
      <c r="N51" s="152"/>
      <c r="O51" s="152"/>
      <c r="P51" s="177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0" t="s">
        <v>184</v>
      </c>
      <c r="AI51" s="180"/>
      <c r="AJ51" s="152">
        <v>11</v>
      </c>
      <c r="AK51" s="152">
        <v>11</v>
      </c>
      <c r="AL51" s="152">
        <v>10</v>
      </c>
      <c r="AM51" s="152">
        <v>5</v>
      </c>
      <c r="AN51" s="152">
        <v>16</v>
      </c>
      <c r="AO51" s="152">
        <v>11</v>
      </c>
      <c r="AP51" s="152">
        <v>5</v>
      </c>
      <c r="AQ51" s="152">
        <v>9</v>
      </c>
      <c r="AR51" s="152">
        <v>7</v>
      </c>
      <c r="AS51" s="152">
        <v>7</v>
      </c>
      <c r="AT51" s="152">
        <v>10</v>
      </c>
      <c r="AU51" s="152">
        <v>7</v>
      </c>
      <c r="AV51" s="152">
        <v>366</v>
      </c>
      <c r="AW51" s="152">
        <v>16</v>
      </c>
      <c r="AX51" s="152">
        <v>266</v>
      </c>
      <c r="AY51" s="152">
        <v>212</v>
      </c>
      <c r="AZ51" s="152">
        <v>230</v>
      </c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</row>
    <row r="52" spans="1:68" x14ac:dyDescent="0.25">
      <c r="A52" s="147" t="s">
        <v>187</v>
      </c>
      <c r="B52" s="177" t="s">
        <v>188</v>
      </c>
      <c r="C52" s="149">
        <f t="shared" ref="C52:O52" si="42">IF(C54=0,0,(IFERROR((C53/C54),0)))</f>
        <v>0.31067961165048541</v>
      </c>
      <c r="D52" s="149">
        <f t="shared" si="42"/>
        <v>0.56000000000000005</v>
      </c>
      <c r="E52" s="149">
        <f t="shared" si="42"/>
        <v>0.5092592592592593</v>
      </c>
      <c r="F52" s="149">
        <f t="shared" si="42"/>
        <v>0.47126436781609193</v>
      </c>
      <c r="G52" s="149">
        <f t="shared" si="42"/>
        <v>0.43157894736842106</v>
      </c>
      <c r="H52" s="149">
        <f t="shared" si="42"/>
        <v>0.47368421052631576</v>
      </c>
      <c r="I52" s="149" t="s">
        <v>188</v>
      </c>
      <c r="J52" s="149">
        <f t="shared" si="42"/>
        <v>0.4823529411764706</v>
      </c>
      <c r="K52" s="149">
        <f t="shared" si="42"/>
        <v>0.46728971962616822</v>
      </c>
      <c r="L52" s="149">
        <f t="shared" si="42"/>
        <v>0.42168674698795183</v>
      </c>
      <c r="M52" s="149">
        <f t="shared" si="42"/>
        <v>0.44680851063829785</v>
      </c>
      <c r="N52" s="149">
        <f t="shared" si="42"/>
        <v>0.52127659574468088</v>
      </c>
      <c r="O52" s="149">
        <f t="shared" si="42"/>
        <v>0.47572815533980584</v>
      </c>
      <c r="P52" s="149" t="s">
        <v>188</v>
      </c>
      <c r="Q52" s="149">
        <f t="shared" ref="Q52:BP52" si="43">IF(Q54=0,0,(IFERROR((Q53/Q54),0)))</f>
        <v>0.44660194174757284</v>
      </c>
      <c r="R52" s="149">
        <f t="shared" si="43"/>
        <v>0.52427184466019416</v>
      </c>
      <c r="S52" s="149">
        <f t="shared" si="43"/>
        <v>0.57017543859649122</v>
      </c>
      <c r="T52" s="149">
        <f t="shared" si="43"/>
        <v>0.5</v>
      </c>
      <c r="U52" s="149">
        <f t="shared" si="43"/>
        <v>0.52066115702479343</v>
      </c>
      <c r="V52" s="149">
        <f t="shared" si="43"/>
        <v>0.48514851485148514</v>
      </c>
      <c r="W52" s="149">
        <f t="shared" si="43"/>
        <v>0.50458715596330272</v>
      </c>
      <c r="X52" s="149">
        <f t="shared" si="43"/>
        <v>0.47413793103448276</v>
      </c>
      <c r="Y52" s="149">
        <f>IF(Y54=0,0,(IFERROR((Y53/Y54),0)))</f>
        <v>0.5663716814159292</v>
      </c>
      <c r="Z52" s="149">
        <f t="shared" si="43"/>
        <v>0.5625</v>
      </c>
      <c r="AA52" s="149">
        <f t="shared" si="43"/>
        <v>0.51764705882352946</v>
      </c>
      <c r="AB52" s="149">
        <f t="shared" si="43"/>
        <v>0.61946902654867253</v>
      </c>
      <c r="AC52" s="149">
        <f t="shared" si="43"/>
        <v>0.54285714285714282</v>
      </c>
      <c r="AD52" s="149">
        <f t="shared" si="43"/>
        <v>0.59405940594059403</v>
      </c>
      <c r="AE52" s="149">
        <f t="shared" si="43"/>
        <v>0.54867256637168138</v>
      </c>
      <c r="AF52" s="149">
        <f t="shared" si="43"/>
        <v>0.61956521739130432</v>
      </c>
      <c r="AG52" s="149"/>
      <c r="AH52" s="147" t="s">
        <v>189</v>
      </c>
      <c r="AI52" s="149" t="s">
        <v>188</v>
      </c>
      <c r="AJ52" s="149">
        <f>IF(AJ54=0,0,(IFERROR((AJ53/AJ54),0)))</f>
        <v>0.6</v>
      </c>
      <c r="AK52" s="149">
        <f t="shared" si="43"/>
        <v>0.5950413223140496</v>
      </c>
      <c r="AL52" s="149">
        <f t="shared" si="43"/>
        <v>0.56756756756756754</v>
      </c>
      <c r="AM52" s="149">
        <f t="shared" si="43"/>
        <v>0.61111111111111116</v>
      </c>
      <c r="AN52" s="149">
        <f t="shared" si="43"/>
        <v>0.58620689655172409</v>
      </c>
      <c r="AO52" s="149">
        <f t="shared" si="43"/>
        <v>0.6292134831460674</v>
      </c>
      <c r="AP52" s="149">
        <f t="shared" si="43"/>
        <v>0.56862745098039214</v>
      </c>
      <c r="AQ52" s="149">
        <f t="shared" si="43"/>
        <v>0.51764705882352946</v>
      </c>
      <c r="AR52" s="149">
        <f t="shared" si="43"/>
        <v>0.4631578947368421</v>
      </c>
      <c r="AS52" s="149">
        <f t="shared" si="43"/>
        <v>0.55208333333333337</v>
      </c>
      <c r="AT52" s="149">
        <f t="shared" si="43"/>
        <v>0.53921568627450978</v>
      </c>
      <c r="AU52" s="149">
        <f t="shared" si="43"/>
        <v>0.3963963963963964</v>
      </c>
      <c r="AV52" s="149">
        <f t="shared" si="43"/>
        <v>0.40517241379310343</v>
      </c>
      <c r="AW52" s="149">
        <f t="shared" si="43"/>
        <v>0.43636363636363634</v>
      </c>
      <c r="AX52" s="149">
        <f t="shared" si="43"/>
        <v>0.48550724637681159</v>
      </c>
      <c r="AY52" s="149">
        <f t="shared" si="43"/>
        <v>0.5</v>
      </c>
      <c r="AZ52" s="149">
        <f t="shared" si="43"/>
        <v>0.55084745762711862</v>
      </c>
      <c r="BA52" s="149">
        <f t="shared" si="43"/>
        <v>0</v>
      </c>
      <c r="BB52" s="149">
        <f t="shared" si="43"/>
        <v>0</v>
      </c>
      <c r="BC52" s="149">
        <f t="shared" si="43"/>
        <v>0</v>
      </c>
      <c r="BD52" s="149">
        <f t="shared" si="43"/>
        <v>0</v>
      </c>
      <c r="BE52" s="149">
        <f t="shared" si="43"/>
        <v>0</v>
      </c>
      <c r="BF52" s="149">
        <f t="shared" si="43"/>
        <v>0</v>
      </c>
      <c r="BG52" s="149">
        <f t="shared" si="43"/>
        <v>0</v>
      </c>
      <c r="BH52" s="149">
        <f t="shared" si="43"/>
        <v>0</v>
      </c>
      <c r="BI52" s="149">
        <f t="shared" si="43"/>
        <v>0</v>
      </c>
      <c r="BJ52" s="149">
        <f t="shared" si="43"/>
        <v>0</v>
      </c>
      <c r="BK52" s="149">
        <f t="shared" si="43"/>
        <v>0</v>
      </c>
      <c r="BL52" s="149">
        <f t="shared" si="43"/>
        <v>0</v>
      </c>
      <c r="BM52" s="149">
        <f t="shared" si="43"/>
        <v>0</v>
      </c>
      <c r="BN52" s="149">
        <f t="shared" si="43"/>
        <v>0</v>
      </c>
      <c r="BO52" s="149">
        <f t="shared" si="43"/>
        <v>0</v>
      </c>
      <c r="BP52" s="149">
        <f t="shared" si="43"/>
        <v>0</v>
      </c>
    </row>
    <row r="53" spans="1:68" x14ac:dyDescent="0.25">
      <c r="A53" s="150" t="s">
        <v>190</v>
      </c>
      <c r="B53" s="177"/>
      <c r="C53" s="152">
        <v>32</v>
      </c>
      <c r="D53" s="152">
        <v>42</v>
      </c>
      <c r="E53" s="152">
        <v>55</v>
      </c>
      <c r="F53" s="152">
        <v>41</v>
      </c>
      <c r="G53" s="152">
        <v>41</v>
      </c>
      <c r="H53" s="152">
        <v>45</v>
      </c>
      <c r="I53" s="177"/>
      <c r="J53" s="152">
        <v>41</v>
      </c>
      <c r="K53" s="152">
        <v>50</v>
      </c>
      <c r="L53" s="152">
        <v>35</v>
      </c>
      <c r="M53" s="152">
        <v>42</v>
      </c>
      <c r="N53" s="152">
        <v>49</v>
      </c>
      <c r="O53" s="152">
        <v>49</v>
      </c>
      <c r="P53" s="177"/>
      <c r="Q53" s="152">
        <v>46</v>
      </c>
      <c r="R53" s="152">
        <v>54</v>
      </c>
      <c r="S53" s="152">
        <v>65</v>
      </c>
      <c r="T53" s="152">
        <v>60</v>
      </c>
      <c r="U53" s="152">
        <v>63</v>
      </c>
      <c r="V53" s="152">
        <v>49</v>
      </c>
      <c r="W53" s="152">
        <v>55</v>
      </c>
      <c r="X53" s="152">
        <v>55</v>
      </c>
      <c r="Y53" s="152">
        <v>64</v>
      </c>
      <c r="Z53" s="152">
        <v>54</v>
      </c>
      <c r="AA53" s="152">
        <v>44</v>
      </c>
      <c r="AB53" s="152">
        <v>70</v>
      </c>
      <c r="AC53" s="152">
        <v>57</v>
      </c>
      <c r="AD53" s="152">
        <v>60</v>
      </c>
      <c r="AE53" s="152">
        <v>62</v>
      </c>
      <c r="AF53" s="152">
        <v>57</v>
      </c>
      <c r="AG53" s="152"/>
      <c r="AH53" s="150" t="s">
        <v>190</v>
      </c>
      <c r="AI53" s="179"/>
      <c r="AJ53" s="152">
        <v>57</v>
      </c>
      <c r="AK53" s="152">
        <v>72</v>
      </c>
      <c r="AL53" s="152">
        <v>63</v>
      </c>
      <c r="AM53" s="152">
        <v>55</v>
      </c>
      <c r="AN53" s="152">
        <v>51</v>
      </c>
      <c r="AO53" s="152">
        <v>56</v>
      </c>
      <c r="AP53" s="152">
        <v>58</v>
      </c>
      <c r="AQ53" s="152">
        <v>44</v>
      </c>
      <c r="AR53" s="152">
        <v>44</v>
      </c>
      <c r="AS53" s="152">
        <v>53</v>
      </c>
      <c r="AT53" s="152">
        <v>55</v>
      </c>
      <c r="AU53" s="152">
        <v>44</v>
      </c>
      <c r="AV53" s="152">
        <v>47</v>
      </c>
      <c r="AW53" s="152">
        <v>48</v>
      </c>
      <c r="AX53" s="152">
        <v>67</v>
      </c>
      <c r="AY53" s="152">
        <v>57</v>
      </c>
      <c r="AZ53" s="152">
        <v>65</v>
      </c>
      <c r="BA53" s="152"/>
      <c r="BB53" s="152"/>
      <c r="BC53" s="152"/>
      <c r="BD53" s="152"/>
      <c r="BE53" s="152"/>
      <c r="BF53" s="152"/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</row>
    <row r="54" spans="1:68" x14ac:dyDescent="0.25">
      <c r="A54" s="150" t="s">
        <v>191</v>
      </c>
      <c r="B54" s="177"/>
      <c r="C54" s="152">
        <v>103</v>
      </c>
      <c r="D54" s="152">
        <v>75</v>
      </c>
      <c r="E54" s="152">
        <v>108</v>
      </c>
      <c r="F54" s="152">
        <v>87</v>
      </c>
      <c r="G54" s="152">
        <v>95</v>
      </c>
      <c r="H54" s="152">
        <v>95</v>
      </c>
      <c r="I54" s="177"/>
      <c r="J54" s="152">
        <v>85</v>
      </c>
      <c r="K54" s="152">
        <v>107</v>
      </c>
      <c r="L54" s="152">
        <v>83</v>
      </c>
      <c r="M54" s="152">
        <v>94</v>
      </c>
      <c r="N54" s="152">
        <v>94</v>
      </c>
      <c r="O54" s="152">
        <v>103</v>
      </c>
      <c r="P54" s="177"/>
      <c r="Q54" s="152">
        <v>103</v>
      </c>
      <c r="R54" s="152">
        <v>103</v>
      </c>
      <c r="S54" s="152">
        <v>114</v>
      </c>
      <c r="T54" s="152">
        <v>120</v>
      </c>
      <c r="U54" s="152">
        <v>121</v>
      </c>
      <c r="V54" s="152">
        <v>101</v>
      </c>
      <c r="W54" s="152">
        <v>109</v>
      </c>
      <c r="X54" s="152">
        <v>116</v>
      </c>
      <c r="Y54" s="152">
        <v>113</v>
      </c>
      <c r="Z54" s="152">
        <v>96</v>
      </c>
      <c r="AA54" s="152">
        <v>85</v>
      </c>
      <c r="AB54" s="152">
        <v>113</v>
      </c>
      <c r="AC54" s="152">
        <v>105</v>
      </c>
      <c r="AD54" s="152">
        <v>101</v>
      </c>
      <c r="AE54" s="152">
        <v>113</v>
      </c>
      <c r="AF54" s="152">
        <v>92</v>
      </c>
      <c r="AG54" s="152"/>
      <c r="AH54" s="150" t="s">
        <v>191</v>
      </c>
      <c r="AI54" s="180"/>
      <c r="AJ54" s="152">
        <v>95</v>
      </c>
      <c r="AK54" s="152">
        <v>121</v>
      </c>
      <c r="AL54" s="152">
        <v>111</v>
      </c>
      <c r="AM54" s="152">
        <v>90</v>
      </c>
      <c r="AN54" s="152">
        <v>87</v>
      </c>
      <c r="AO54" s="152">
        <v>89</v>
      </c>
      <c r="AP54" s="152">
        <v>102</v>
      </c>
      <c r="AQ54" s="152">
        <v>85</v>
      </c>
      <c r="AR54" s="152">
        <v>95</v>
      </c>
      <c r="AS54" s="152">
        <v>96</v>
      </c>
      <c r="AT54" s="152">
        <v>102</v>
      </c>
      <c r="AU54" s="152">
        <v>111</v>
      </c>
      <c r="AV54" s="152">
        <v>116</v>
      </c>
      <c r="AW54" s="152">
        <v>110</v>
      </c>
      <c r="AX54" s="152">
        <v>138</v>
      </c>
      <c r="AY54" s="152">
        <v>114</v>
      </c>
      <c r="AZ54" s="152">
        <v>118</v>
      </c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</row>
    <row r="55" spans="1:68" ht="17.25" customHeight="1" x14ac:dyDescent="0.25">
      <c r="A55" s="147" t="s">
        <v>192</v>
      </c>
      <c r="B55" s="181">
        <v>1</v>
      </c>
      <c r="C55" s="149">
        <f t="shared" ref="C55:O55" si="44">IF((C57=0),1,IF((ISBLANK(C57)),0,(IFERROR((C56/C57),0))))</f>
        <v>1</v>
      </c>
      <c r="D55" s="149">
        <f t="shared" si="44"/>
        <v>1</v>
      </c>
      <c r="E55" s="149">
        <f t="shared" si="44"/>
        <v>1</v>
      </c>
      <c r="F55" s="149">
        <f t="shared" si="44"/>
        <v>1</v>
      </c>
      <c r="G55" s="149">
        <f t="shared" si="44"/>
        <v>1</v>
      </c>
      <c r="H55" s="149">
        <f t="shared" si="44"/>
        <v>1</v>
      </c>
      <c r="I55" s="149">
        <v>1</v>
      </c>
      <c r="J55" s="149">
        <f t="shared" si="44"/>
        <v>1</v>
      </c>
      <c r="K55" s="149">
        <f t="shared" si="44"/>
        <v>1</v>
      </c>
      <c r="L55" s="149">
        <f t="shared" si="44"/>
        <v>1</v>
      </c>
      <c r="M55" s="149">
        <f t="shared" si="44"/>
        <v>1</v>
      </c>
      <c r="N55" s="149">
        <f t="shared" si="44"/>
        <v>1</v>
      </c>
      <c r="O55" s="149">
        <f t="shared" si="44"/>
        <v>1</v>
      </c>
      <c r="P55" s="149">
        <v>1</v>
      </c>
      <c r="Q55" s="149">
        <f t="shared" ref="Q55:BP55" si="45">IF((Q57=0),1,IF((ISBLANK(Q57)),0,(IFERROR((Q56/Q57),0))))</f>
        <v>1</v>
      </c>
      <c r="R55" s="149">
        <f t="shared" si="45"/>
        <v>1</v>
      </c>
      <c r="S55" s="149">
        <f t="shared" si="45"/>
        <v>1</v>
      </c>
      <c r="T55" s="149">
        <f t="shared" si="45"/>
        <v>1</v>
      </c>
      <c r="U55" s="149">
        <f t="shared" si="45"/>
        <v>1</v>
      </c>
      <c r="V55" s="149">
        <f t="shared" si="45"/>
        <v>1</v>
      </c>
      <c r="W55" s="149">
        <f t="shared" si="45"/>
        <v>1</v>
      </c>
      <c r="X55" s="149">
        <f t="shared" si="45"/>
        <v>1</v>
      </c>
      <c r="Y55" s="149">
        <f>IF((Y57=0),1,IF((ISBLANK(Y57)),0,(IFERROR((Y56/Y57),0))))</f>
        <v>1</v>
      </c>
      <c r="Z55" s="149">
        <f t="shared" si="45"/>
        <v>1</v>
      </c>
      <c r="AA55" s="149">
        <f t="shared" si="45"/>
        <v>1</v>
      </c>
      <c r="AB55" s="149">
        <f t="shared" si="45"/>
        <v>1</v>
      </c>
      <c r="AC55" s="149">
        <f t="shared" si="45"/>
        <v>1</v>
      </c>
      <c r="AD55" s="149">
        <f t="shared" si="45"/>
        <v>1</v>
      </c>
      <c r="AE55" s="149">
        <f t="shared" si="45"/>
        <v>1</v>
      </c>
      <c r="AF55" s="149">
        <f t="shared" si="45"/>
        <v>1</v>
      </c>
      <c r="AG55" s="149"/>
      <c r="AH55" s="147" t="s">
        <v>193</v>
      </c>
      <c r="AI55" s="149">
        <v>1</v>
      </c>
      <c r="AJ55" s="149">
        <f>IF((AJ57=0),1,IF((ISBLANK(AJ57)),0,(IFERROR((AJ56/AJ57),0))))</f>
        <v>1</v>
      </c>
      <c r="AK55" s="149">
        <f t="shared" si="45"/>
        <v>1</v>
      </c>
      <c r="AL55" s="149">
        <f t="shared" si="45"/>
        <v>1</v>
      </c>
      <c r="AM55" s="149">
        <f t="shared" si="45"/>
        <v>1</v>
      </c>
      <c r="AN55" s="149">
        <f t="shared" si="45"/>
        <v>1</v>
      </c>
      <c r="AO55" s="149">
        <f t="shared" si="45"/>
        <v>1</v>
      </c>
      <c r="AP55" s="149">
        <f t="shared" si="45"/>
        <v>1</v>
      </c>
      <c r="AQ55" s="149">
        <f t="shared" si="45"/>
        <v>1</v>
      </c>
      <c r="AR55" s="149">
        <f t="shared" si="45"/>
        <v>1</v>
      </c>
      <c r="AS55" s="149">
        <f t="shared" si="45"/>
        <v>1</v>
      </c>
      <c r="AT55" s="149">
        <f t="shared" si="45"/>
        <v>1</v>
      </c>
      <c r="AU55" s="149">
        <f t="shared" si="45"/>
        <v>1</v>
      </c>
      <c r="AV55" s="149">
        <f t="shared" si="45"/>
        <v>1</v>
      </c>
      <c r="AW55" s="149">
        <f t="shared" si="45"/>
        <v>1</v>
      </c>
      <c r="AX55" s="149">
        <f t="shared" si="45"/>
        <v>1</v>
      </c>
      <c r="AY55" s="149">
        <f t="shared" si="45"/>
        <v>1</v>
      </c>
      <c r="AZ55" s="149">
        <f t="shared" si="45"/>
        <v>1</v>
      </c>
      <c r="BA55" s="149">
        <f t="shared" si="45"/>
        <v>1</v>
      </c>
      <c r="BB55" s="149">
        <f t="shared" si="45"/>
        <v>1</v>
      </c>
      <c r="BC55" s="149">
        <f t="shared" si="45"/>
        <v>1</v>
      </c>
      <c r="BD55" s="149">
        <f t="shared" si="45"/>
        <v>1</v>
      </c>
      <c r="BE55" s="149">
        <f t="shared" si="45"/>
        <v>1</v>
      </c>
      <c r="BF55" s="149">
        <f t="shared" si="45"/>
        <v>1</v>
      </c>
      <c r="BG55" s="149">
        <f t="shared" si="45"/>
        <v>1</v>
      </c>
      <c r="BH55" s="149">
        <f t="shared" si="45"/>
        <v>1</v>
      </c>
      <c r="BI55" s="149">
        <f t="shared" si="45"/>
        <v>1</v>
      </c>
      <c r="BJ55" s="149">
        <f t="shared" si="45"/>
        <v>1</v>
      </c>
      <c r="BK55" s="149">
        <f t="shared" si="45"/>
        <v>1</v>
      </c>
      <c r="BL55" s="149">
        <f t="shared" si="45"/>
        <v>1</v>
      </c>
      <c r="BM55" s="149">
        <f t="shared" si="45"/>
        <v>1</v>
      </c>
      <c r="BN55" s="149">
        <f t="shared" si="45"/>
        <v>1</v>
      </c>
      <c r="BO55" s="149">
        <f t="shared" si="45"/>
        <v>1</v>
      </c>
      <c r="BP55" s="149">
        <f t="shared" si="45"/>
        <v>1</v>
      </c>
    </row>
    <row r="56" spans="1:68" s="171" customFormat="1" ht="15" customHeight="1" x14ac:dyDescent="0.25">
      <c r="A56" s="174" t="s">
        <v>194</v>
      </c>
      <c r="B56" s="169"/>
      <c r="C56" s="14">
        <v>32</v>
      </c>
      <c r="D56" s="14">
        <v>42</v>
      </c>
      <c r="E56" s="14">
        <v>55</v>
      </c>
      <c r="F56" s="152">
        <v>41</v>
      </c>
      <c r="G56" s="152">
        <v>41</v>
      </c>
      <c r="H56" s="152">
        <v>45</v>
      </c>
      <c r="I56" s="169"/>
      <c r="J56" s="152">
        <v>41</v>
      </c>
      <c r="K56" s="152">
        <v>50</v>
      </c>
      <c r="L56" s="152">
        <v>35</v>
      </c>
      <c r="M56" s="152">
        <v>42</v>
      </c>
      <c r="N56" s="152">
        <v>49</v>
      </c>
      <c r="O56" s="152">
        <v>49</v>
      </c>
      <c r="P56" s="169"/>
      <c r="Q56" s="152">
        <v>46</v>
      </c>
      <c r="R56" s="152">
        <v>54</v>
      </c>
      <c r="S56" s="152">
        <v>65</v>
      </c>
      <c r="T56" s="152">
        <v>60</v>
      </c>
      <c r="U56" s="152">
        <v>63</v>
      </c>
      <c r="V56" s="152">
        <v>49</v>
      </c>
      <c r="W56" s="152">
        <v>55</v>
      </c>
      <c r="X56" s="152">
        <v>55</v>
      </c>
      <c r="Y56" s="152">
        <v>64</v>
      </c>
      <c r="Z56" s="152">
        <v>54</v>
      </c>
      <c r="AA56" s="152">
        <v>44</v>
      </c>
      <c r="AB56" s="152">
        <v>69</v>
      </c>
      <c r="AC56" s="152">
        <v>57</v>
      </c>
      <c r="AD56" s="152">
        <v>60</v>
      </c>
      <c r="AE56" s="152">
        <v>62</v>
      </c>
      <c r="AF56" s="152">
        <v>57</v>
      </c>
      <c r="AG56" s="152"/>
      <c r="AH56" s="174" t="s">
        <v>194</v>
      </c>
      <c r="AI56" s="170"/>
      <c r="AJ56" s="152">
        <v>57</v>
      </c>
      <c r="AK56" s="152">
        <v>72</v>
      </c>
      <c r="AL56" s="152">
        <v>63</v>
      </c>
      <c r="AM56" s="152">
        <v>55</v>
      </c>
      <c r="AN56" s="152">
        <v>51</v>
      </c>
      <c r="AO56" s="152">
        <v>56</v>
      </c>
      <c r="AP56" s="152">
        <v>58</v>
      </c>
      <c r="AQ56" s="152">
        <v>44</v>
      </c>
      <c r="AR56" s="152">
        <v>44</v>
      </c>
      <c r="AS56" s="152">
        <v>53</v>
      </c>
      <c r="AT56" s="152">
        <v>55</v>
      </c>
      <c r="AU56" s="152">
        <v>44</v>
      </c>
      <c r="AV56" s="152">
        <v>47</v>
      </c>
      <c r="AW56" s="152">
        <v>48</v>
      </c>
      <c r="AX56" s="152">
        <v>67</v>
      </c>
      <c r="AY56" s="152">
        <v>57</v>
      </c>
      <c r="AZ56" s="152">
        <v>65</v>
      </c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</row>
    <row r="57" spans="1:68" s="171" customFormat="1" x14ac:dyDescent="0.25">
      <c r="A57" s="174" t="s">
        <v>195</v>
      </c>
      <c r="B57" s="169"/>
      <c r="C57" s="152">
        <f>IF(ISBLANK(C53),"",C53)</f>
        <v>32</v>
      </c>
      <c r="D57" s="152">
        <f t="shared" ref="D57:O57" si="46">IF(ISBLANK(D53),"",D53)</f>
        <v>42</v>
      </c>
      <c r="E57" s="152">
        <f t="shared" si="46"/>
        <v>55</v>
      </c>
      <c r="F57" s="152">
        <f t="shared" si="46"/>
        <v>41</v>
      </c>
      <c r="G57" s="152">
        <f t="shared" si="46"/>
        <v>41</v>
      </c>
      <c r="H57" s="152">
        <f t="shared" si="46"/>
        <v>45</v>
      </c>
      <c r="I57" s="169"/>
      <c r="J57" s="152">
        <f t="shared" si="46"/>
        <v>41</v>
      </c>
      <c r="K57" s="152">
        <f t="shared" si="46"/>
        <v>50</v>
      </c>
      <c r="L57" s="152">
        <f t="shared" si="46"/>
        <v>35</v>
      </c>
      <c r="M57" s="152">
        <f t="shared" si="46"/>
        <v>42</v>
      </c>
      <c r="N57" s="152">
        <f t="shared" si="46"/>
        <v>49</v>
      </c>
      <c r="O57" s="152">
        <f t="shared" si="46"/>
        <v>49</v>
      </c>
      <c r="P57" s="169"/>
      <c r="Q57" s="152">
        <f t="shared" ref="Q57:AA57" si="47">IF(ISBLANK(Q53),"",Q53)</f>
        <v>46</v>
      </c>
      <c r="R57" s="152">
        <f t="shared" si="47"/>
        <v>54</v>
      </c>
      <c r="S57" s="152">
        <f t="shared" si="47"/>
        <v>65</v>
      </c>
      <c r="T57" s="152">
        <f t="shared" si="47"/>
        <v>60</v>
      </c>
      <c r="U57" s="152">
        <f t="shared" si="47"/>
        <v>63</v>
      </c>
      <c r="V57" s="152">
        <f t="shared" si="47"/>
        <v>49</v>
      </c>
      <c r="W57" s="152">
        <f t="shared" si="47"/>
        <v>55</v>
      </c>
      <c r="X57" s="152">
        <f t="shared" si="47"/>
        <v>55</v>
      </c>
      <c r="Y57" s="152">
        <v>64</v>
      </c>
      <c r="Z57" s="152">
        <f t="shared" si="47"/>
        <v>54</v>
      </c>
      <c r="AA57" s="152">
        <f t="shared" si="47"/>
        <v>44</v>
      </c>
      <c r="AB57" s="152">
        <v>69</v>
      </c>
      <c r="AC57" s="152">
        <v>57</v>
      </c>
      <c r="AD57" s="152">
        <v>60</v>
      </c>
      <c r="AE57" s="152">
        <v>62</v>
      </c>
      <c r="AF57" s="152">
        <v>57</v>
      </c>
      <c r="AG57" s="152"/>
      <c r="AH57" s="174" t="s">
        <v>195</v>
      </c>
      <c r="AI57" s="173"/>
      <c r="AJ57" s="152">
        <v>57</v>
      </c>
      <c r="AK57" s="152">
        <v>72</v>
      </c>
      <c r="AL57" s="152">
        <v>63</v>
      </c>
      <c r="AM57" s="152">
        <v>55</v>
      </c>
      <c r="AN57" s="152">
        <v>51</v>
      </c>
      <c r="AO57" s="152">
        <v>56</v>
      </c>
      <c r="AP57" s="152">
        <v>58</v>
      </c>
      <c r="AQ57" s="152">
        <v>44</v>
      </c>
      <c r="AR57" s="152">
        <v>44</v>
      </c>
      <c r="AS57" s="152">
        <v>53</v>
      </c>
      <c r="AT57" s="152">
        <v>55</v>
      </c>
      <c r="AU57" s="152">
        <v>44</v>
      </c>
      <c r="AV57" s="152">
        <v>47</v>
      </c>
      <c r="AW57" s="152">
        <v>48</v>
      </c>
      <c r="AX57" s="152">
        <v>67</v>
      </c>
      <c r="AY57" s="152">
        <v>57</v>
      </c>
      <c r="AZ57" s="152">
        <v>65</v>
      </c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</row>
    <row r="58" spans="1:68" x14ac:dyDescent="0.25">
      <c r="A58" s="147" t="s">
        <v>187</v>
      </c>
      <c r="B58" s="177" t="s">
        <v>188</v>
      </c>
      <c r="C58" s="149">
        <f t="shared" ref="C58:H58" si="48">IF(C60=0,0,(IFERROR((C59/C60),0)))</f>
        <v>0.31067961165048541</v>
      </c>
      <c r="D58" s="149">
        <f t="shared" si="48"/>
        <v>0.56000000000000005</v>
      </c>
      <c r="E58" s="149">
        <f t="shared" si="48"/>
        <v>0.5092592592592593</v>
      </c>
      <c r="F58" s="149">
        <f t="shared" si="48"/>
        <v>0.47126436781609193</v>
      </c>
      <c r="G58" s="149">
        <f t="shared" si="48"/>
        <v>0.43157894736842106</v>
      </c>
      <c r="H58" s="149">
        <f t="shared" si="48"/>
        <v>0.47368421052631576</v>
      </c>
      <c r="I58" s="149" t="s">
        <v>188</v>
      </c>
      <c r="J58" s="149">
        <f t="shared" ref="J58:O58" si="49">IF(J60=0,0,(IFERROR((J59/J60),0)))</f>
        <v>0.4823529411764706</v>
      </c>
      <c r="K58" s="149">
        <f t="shared" si="49"/>
        <v>0.46728971962616822</v>
      </c>
      <c r="L58" s="149">
        <f t="shared" si="49"/>
        <v>0.42168674698795183</v>
      </c>
      <c r="M58" s="149">
        <f t="shared" si="49"/>
        <v>0.44680851063829785</v>
      </c>
      <c r="N58" s="149">
        <f t="shared" si="49"/>
        <v>0.52127659574468088</v>
      </c>
      <c r="O58" s="149">
        <f t="shared" si="49"/>
        <v>0.47572815533980584</v>
      </c>
      <c r="P58" s="149" t="s">
        <v>188</v>
      </c>
      <c r="Q58" s="149">
        <f t="shared" ref="Q58:X58" si="50">IF(Q60=0,0,(IFERROR((Q59/Q60),0)))</f>
        <v>0.44660194174757284</v>
      </c>
      <c r="R58" s="149">
        <f t="shared" si="50"/>
        <v>0.52427184466019416</v>
      </c>
      <c r="S58" s="149">
        <f t="shared" si="50"/>
        <v>0.57017543859649122</v>
      </c>
      <c r="T58" s="149">
        <f t="shared" si="50"/>
        <v>0.5</v>
      </c>
      <c r="U58" s="149">
        <f t="shared" si="50"/>
        <v>0.52066115702479343</v>
      </c>
      <c r="V58" s="149">
        <f t="shared" si="50"/>
        <v>0.48514851485148514</v>
      </c>
      <c r="W58" s="149">
        <f t="shared" si="50"/>
        <v>0.50458715596330272</v>
      </c>
      <c r="X58" s="149">
        <f t="shared" si="50"/>
        <v>0.47413793103448276</v>
      </c>
      <c r="Y58" s="149">
        <f>IF(Y60=0,0,(IFERROR((Y59/Y60),0)))</f>
        <v>0.5663716814159292</v>
      </c>
      <c r="Z58" s="149">
        <f t="shared" ref="Z58:AF58" si="51">IF(Z60=0,0,(IFERROR((Z59/Z60),0)))</f>
        <v>0.5625</v>
      </c>
      <c r="AA58" s="149">
        <f t="shared" si="51"/>
        <v>0.51764705882352946</v>
      </c>
      <c r="AB58" s="149">
        <f t="shared" si="51"/>
        <v>0.61946902654867253</v>
      </c>
      <c r="AC58" s="149">
        <f t="shared" si="51"/>
        <v>0.54285714285714282</v>
      </c>
      <c r="AD58" s="149">
        <f t="shared" si="51"/>
        <v>0.59405940594059403</v>
      </c>
      <c r="AE58" s="149">
        <f t="shared" si="51"/>
        <v>0.54867256637168138</v>
      </c>
      <c r="AF58" s="149">
        <f t="shared" si="51"/>
        <v>0.61956521739130432</v>
      </c>
      <c r="AG58" s="149"/>
      <c r="AH58" s="147" t="s">
        <v>196</v>
      </c>
      <c r="AI58" s="149" t="s">
        <v>197</v>
      </c>
      <c r="AJ58" s="149">
        <f t="shared" ref="AJ58:BP58" si="52">IFERROR(ROUND((AJ59/AJ60),4),0)</f>
        <v>6.0000000000000001E-3</v>
      </c>
      <c r="AK58" s="149">
        <f t="shared" si="52"/>
        <v>6.0000000000000001E-3</v>
      </c>
      <c r="AL58" s="149">
        <f t="shared" si="52"/>
        <v>1.0200000000000001E-2</v>
      </c>
      <c r="AM58" s="149">
        <f t="shared" si="52"/>
        <v>2.9999999999999997E-4</v>
      </c>
      <c r="AN58" s="149">
        <f t="shared" si="52"/>
        <v>1.2999999999999999E-3</v>
      </c>
      <c r="AO58" s="149">
        <f t="shared" si="52"/>
        <v>1.1000000000000001E-3</v>
      </c>
      <c r="AP58" s="149">
        <f t="shared" si="52"/>
        <v>8.0000000000000004E-4</v>
      </c>
      <c r="AQ58" s="149">
        <f t="shared" si="52"/>
        <v>4.0000000000000002E-4</v>
      </c>
      <c r="AR58" s="149">
        <f t="shared" si="52"/>
        <v>2.0000000000000001E-4</v>
      </c>
      <c r="AS58" s="149">
        <f t="shared" si="52"/>
        <v>2.0000000000000001E-4</v>
      </c>
      <c r="AT58" s="149">
        <f t="shared" si="52"/>
        <v>4.0000000000000002E-4</v>
      </c>
      <c r="AU58" s="149">
        <f t="shared" si="52"/>
        <v>3.7000000000000002E-3</v>
      </c>
      <c r="AV58" s="161">
        <f t="shared" si="52"/>
        <v>4.3E-3</v>
      </c>
      <c r="AW58" s="149">
        <f t="shared" si="52"/>
        <v>0</v>
      </c>
      <c r="AX58" s="149">
        <f t="shared" si="52"/>
        <v>2.2000000000000001E-3</v>
      </c>
      <c r="AY58" s="149">
        <f t="shared" si="52"/>
        <v>1.18E-2</v>
      </c>
      <c r="AZ58" s="149">
        <f t="shared" si="52"/>
        <v>2.4400000000000002E-2</v>
      </c>
      <c r="BA58" s="149">
        <f t="shared" si="52"/>
        <v>0</v>
      </c>
      <c r="BB58" s="149">
        <f t="shared" si="52"/>
        <v>0</v>
      </c>
      <c r="BC58" s="149">
        <f t="shared" si="52"/>
        <v>0</v>
      </c>
      <c r="BD58" s="149">
        <f t="shared" si="52"/>
        <v>0</v>
      </c>
      <c r="BE58" s="149">
        <f t="shared" si="52"/>
        <v>0</v>
      </c>
      <c r="BF58" s="149">
        <f t="shared" si="52"/>
        <v>0</v>
      </c>
      <c r="BG58" s="149">
        <f t="shared" si="52"/>
        <v>0</v>
      </c>
      <c r="BH58" s="149">
        <f t="shared" si="52"/>
        <v>0</v>
      </c>
      <c r="BI58" s="149">
        <f t="shared" si="52"/>
        <v>0</v>
      </c>
      <c r="BJ58" s="149">
        <f t="shared" si="52"/>
        <v>0</v>
      </c>
      <c r="BK58" s="149">
        <f t="shared" si="52"/>
        <v>0</v>
      </c>
      <c r="BL58" s="149">
        <f t="shared" si="52"/>
        <v>0</v>
      </c>
      <c r="BM58" s="149">
        <f t="shared" si="52"/>
        <v>0</v>
      </c>
      <c r="BN58" s="149">
        <f t="shared" si="52"/>
        <v>0</v>
      </c>
      <c r="BO58" s="149">
        <f t="shared" si="52"/>
        <v>0</v>
      </c>
      <c r="BP58" s="149">
        <f t="shared" si="52"/>
        <v>0</v>
      </c>
    </row>
    <row r="59" spans="1:68" s="190" customFormat="1" x14ac:dyDescent="0.25">
      <c r="A59" s="182" t="s">
        <v>190</v>
      </c>
      <c r="B59" s="183"/>
      <c r="C59" s="184">
        <v>32</v>
      </c>
      <c r="D59" s="184">
        <v>42</v>
      </c>
      <c r="E59" s="184">
        <v>55</v>
      </c>
      <c r="F59" s="184">
        <v>41</v>
      </c>
      <c r="G59" s="184">
        <v>41</v>
      </c>
      <c r="H59" s="184">
        <v>45</v>
      </c>
      <c r="I59" s="183"/>
      <c r="J59" s="184">
        <v>41</v>
      </c>
      <c r="K59" s="184">
        <v>50</v>
      </c>
      <c r="L59" s="184">
        <v>35</v>
      </c>
      <c r="M59" s="184">
        <v>42</v>
      </c>
      <c r="N59" s="184">
        <v>49</v>
      </c>
      <c r="O59" s="184">
        <v>49</v>
      </c>
      <c r="P59" s="183"/>
      <c r="Q59" s="184">
        <v>46</v>
      </c>
      <c r="R59" s="184">
        <v>54</v>
      </c>
      <c r="S59" s="184">
        <v>65</v>
      </c>
      <c r="T59" s="184">
        <v>60</v>
      </c>
      <c r="U59" s="184">
        <v>63</v>
      </c>
      <c r="V59" s="184">
        <v>49</v>
      </c>
      <c r="W59" s="184">
        <v>55</v>
      </c>
      <c r="X59" s="184">
        <v>55</v>
      </c>
      <c r="Y59" s="184">
        <v>64</v>
      </c>
      <c r="Z59" s="184">
        <v>54</v>
      </c>
      <c r="AA59" s="184">
        <v>44</v>
      </c>
      <c r="AB59" s="184">
        <v>70</v>
      </c>
      <c r="AC59" s="184">
        <v>57</v>
      </c>
      <c r="AD59" s="184">
        <v>60</v>
      </c>
      <c r="AE59" s="184">
        <v>62</v>
      </c>
      <c r="AF59" s="184">
        <v>57</v>
      </c>
      <c r="AG59" s="184"/>
      <c r="AH59" s="182" t="s">
        <v>198</v>
      </c>
      <c r="AI59" s="185"/>
      <c r="AJ59" s="184">
        <v>5592</v>
      </c>
      <c r="AK59" s="184">
        <v>5592.34</v>
      </c>
      <c r="AL59" s="184">
        <v>5089.83</v>
      </c>
      <c r="AM59" s="184">
        <v>245.88</v>
      </c>
      <c r="AN59" s="184">
        <v>1261.27</v>
      </c>
      <c r="AO59" s="184">
        <v>1078.24</v>
      </c>
      <c r="AP59" s="184">
        <v>494.56</v>
      </c>
      <c r="AQ59" s="184">
        <v>777.75</v>
      </c>
      <c r="AR59" s="184">
        <v>187.21</v>
      </c>
      <c r="AS59" s="186">
        <v>63.49</v>
      </c>
      <c r="AT59" s="186">
        <v>166.7</v>
      </c>
      <c r="AU59" s="187">
        <v>1026.5899999999999</v>
      </c>
      <c r="AV59" s="188">
        <v>1268.8</v>
      </c>
      <c r="AW59" s="189">
        <v>0</v>
      </c>
      <c r="AX59" s="186">
        <v>730.29</v>
      </c>
      <c r="AY59" s="184">
        <v>3577.89</v>
      </c>
      <c r="AZ59" s="184">
        <v>4525.04</v>
      </c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</row>
    <row r="60" spans="1:68" s="190" customFormat="1" x14ac:dyDescent="0.25">
      <c r="A60" s="182" t="s">
        <v>191</v>
      </c>
      <c r="B60" s="183"/>
      <c r="C60" s="184">
        <v>103</v>
      </c>
      <c r="D60" s="184">
        <v>75</v>
      </c>
      <c r="E60" s="184">
        <v>108</v>
      </c>
      <c r="F60" s="184">
        <v>87</v>
      </c>
      <c r="G60" s="184">
        <v>95</v>
      </c>
      <c r="H60" s="184">
        <v>95</v>
      </c>
      <c r="I60" s="183"/>
      <c r="J60" s="184">
        <v>85</v>
      </c>
      <c r="K60" s="184">
        <v>107</v>
      </c>
      <c r="L60" s="184">
        <v>83</v>
      </c>
      <c r="M60" s="184">
        <v>94</v>
      </c>
      <c r="N60" s="184">
        <v>94</v>
      </c>
      <c r="O60" s="184">
        <v>103</v>
      </c>
      <c r="P60" s="183"/>
      <c r="Q60" s="184">
        <v>103</v>
      </c>
      <c r="R60" s="184">
        <v>103</v>
      </c>
      <c r="S60" s="184">
        <v>114</v>
      </c>
      <c r="T60" s="184">
        <v>120</v>
      </c>
      <c r="U60" s="184">
        <v>121</v>
      </c>
      <c r="V60" s="184">
        <v>101</v>
      </c>
      <c r="W60" s="184">
        <v>109</v>
      </c>
      <c r="X60" s="184">
        <v>116</v>
      </c>
      <c r="Y60" s="184">
        <v>113</v>
      </c>
      <c r="Z60" s="184">
        <v>96</v>
      </c>
      <c r="AA60" s="184">
        <v>85</v>
      </c>
      <c r="AB60" s="184">
        <v>113</v>
      </c>
      <c r="AC60" s="184">
        <v>105</v>
      </c>
      <c r="AD60" s="184">
        <v>101</v>
      </c>
      <c r="AE60" s="184">
        <v>113</v>
      </c>
      <c r="AF60" s="184">
        <v>92</v>
      </c>
      <c r="AG60" s="184"/>
      <c r="AH60" s="182" t="s">
        <v>199</v>
      </c>
      <c r="AI60" s="191"/>
      <c r="AJ60" s="184">
        <v>932361</v>
      </c>
      <c r="AK60" s="184">
        <v>932360.83</v>
      </c>
      <c r="AL60" s="184">
        <v>500041</v>
      </c>
      <c r="AM60" s="184">
        <v>818078.24</v>
      </c>
      <c r="AN60" s="184">
        <v>948936</v>
      </c>
      <c r="AO60" s="184">
        <v>975313</v>
      </c>
      <c r="AP60" s="184">
        <v>645080</v>
      </c>
      <c r="AQ60" s="192">
        <v>1955726.39</v>
      </c>
      <c r="AR60" s="184">
        <v>1226418</v>
      </c>
      <c r="AS60" s="186">
        <v>407318.8</v>
      </c>
      <c r="AT60" s="186">
        <v>387454.01</v>
      </c>
      <c r="AU60" s="187">
        <v>279158.02</v>
      </c>
      <c r="AV60" s="188">
        <v>297337.49</v>
      </c>
      <c r="AW60" s="189">
        <v>289298.93</v>
      </c>
      <c r="AX60" s="186">
        <v>335395.65000000002</v>
      </c>
      <c r="AY60" s="184">
        <v>303181.76</v>
      </c>
      <c r="AZ60" s="184">
        <v>185411.8</v>
      </c>
      <c r="BA60" s="184"/>
      <c r="BB60" s="184"/>
      <c r="BC60" s="184"/>
      <c r="BD60" s="184"/>
      <c r="BE60" s="184"/>
      <c r="BF60" s="184"/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</row>
    <row r="61" spans="1:68" ht="25.5" hidden="1" x14ac:dyDescent="0.25">
      <c r="A61" s="193" t="s">
        <v>200</v>
      </c>
      <c r="B61" s="194" t="s">
        <v>201</v>
      </c>
      <c r="C61" s="195">
        <f>IF((C63=0),1,IF((ISBLANK(C63)),0,IF((C63=0),1,((IFERROR((C62/C63),0))))))</f>
        <v>1</v>
      </c>
      <c r="D61" s="195">
        <f t="shared" ref="D61:O61" si="53">IF((D63=0),1,IF((ISBLANK(D63)),0,IF((D63=0),1,((IFERROR((D62/D63),0))))))</f>
        <v>1</v>
      </c>
      <c r="E61" s="195">
        <f t="shared" si="53"/>
        <v>1</v>
      </c>
      <c r="F61" s="195">
        <f t="shared" si="53"/>
        <v>1</v>
      </c>
      <c r="G61" s="195">
        <f t="shared" si="53"/>
        <v>1</v>
      </c>
      <c r="H61" s="195">
        <f t="shared" si="53"/>
        <v>1</v>
      </c>
      <c r="I61" s="195" t="s">
        <v>202</v>
      </c>
      <c r="J61" s="196" t="s">
        <v>203</v>
      </c>
      <c r="K61" s="196" t="s">
        <v>203</v>
      </c>
      <c r="L61" s="195">
        <f t="shared" si="53"/>
        <v>1</v>
      </c>
      <c r="M61" s="196" t="s">
        <v>203</v>
      </c>
      <c r="N61" s="195">
        <f t="shared" si="53"/>
        <v>1</v>
      </c>
      <c r="O61" s="195">
        <f t="shared" si="53"/>
        <v>1</v>
      </c>
      <c r="P61" s="195" t="s">
        <v>202</v>
      </c>
      <c r="Q61" s="195">
        <f t="shared" ref="Q61:AR61" si="54">IF((Q63=0),1,IF((ISBLANK(Q63)),0,IF((Q63=0),1,((IFERROR((Q62/Q63),0))))))</f>
        <v>1</v>
      </c>
      <c r="R61" s="195">
        <f t="shared" si="54"/>
        <v>1</v>
      </c>
      <c r="S61" s="195">
        <f t="shared" si="54"/>
        <v>1</v>
      </c>
      <c r="T61" s="195">
        <f t="shared" si="54"/>
        <v>1</v>
      </c>
      <c r="U61" s="195">
        <f t="shared" si="54"/>
        <v>1</v>
      </c>
      <c r="V61" s="195">
        <f t="shared" si="54"/>
        <v>1</v>
      </c>
      <c r="W61" s="195">
        <f t="shared" si="54"/>
        <v>1</v>
      </c>
      <c r="X61" s="195">
        <f t="shared" si="54"/>
        <v>1</v>
      </c>
      <c r="Y61" s="195">
        <f t="shared" si="54"/>
        <v>1</v>
      </c>
      <c r="Z61" s="195">
        <f t="shared" si="54"/>
        <v>1</v>
      </c>
      <c r="AA61" s="195">
        <f t="shared" si="54"/>
        <v>1</v>
      </c>
      <c r="AB61" s="195">
        <f t="shared" si="54"/>
        <v>1</v>
      </c>
      <c r="AC61" s="195">
        <f t="shared" si="54"/>
        <v>1</v>
      </c>
      <c r="AD61" s="195">
        <f t="shared" si="54"/>
        <v>1</v>
      </c>
      <c r="AE61" s="195">
        <f t="shared" si="54"/>
        <v>1</v>
      </c>
      <c r="AF61" s="195">
        <f t="shared" si="54"/>
        <v>1</v>
      </c>
      <c r="AG61" s="195"/>
      <c r="AH61" s="193" t="s">
        <v>200</v>
      </c>
      <c r="AI61" s="195" t="s">
        <v>202</v>
      </c>
      <c r="AJ61" s="195"/>
      <c r="AK61" s="195">
        <f t="shared" si="54"/>
        <v>1</v>
      </c>
      <c r="AL61" s="195">
        <f t="shared" si="54"/>
        <v>1</v>
      </c>
      <c r="AM61" s="195">
        <f t="shared" si="54"/>
        <v>1</v>
      </c>
      <c r="AN61" s="195">
        <f t="shared" si="54"/>
        <v>1</v>
      </c>
      <c r="AO61" s="195">
        <f t="shared" si="54"/>
        <v>1</v>
      </c>
      <c r="AP61" s="195">
        <f t="shared" si="54"/>
        <v>1</v>
      </c>
      <c r="AQ61" s="195">
        <f t="shared" si="54"/>
        <v>1</v>
      </c>
      <c r="AR61" s="195">
        <f t="shared" si="54"/>
        <v>1</v>
      </c>
    </row>
    <row r="62" spans="1:68" hidden="1" x14ac:dyDescent="0.25">
      <c r="A62" s="150" t="s">
        <v>204</v>
      </c>
      <c r="B62" s="148"/>
      <c r="C62" s="152">
        <v>0</v>
      </c>
      <c r="D62" s="152">
        <v>0</v>
      </c>
      <c r="E62" s="152">
        <v>0</v>
      </c>
      <c r="F62" s="152">
        <v>0</v>
      </c>
      <c r="G62" s="152">
        <v>0</v>
      </c>
      <c r="H62" s="152">
        <v>0</v>
      </c>
      <c r="I62" s="148"/>
      <c r="J62" s="197" t="s">
        <v>205</v>
      </c>
      <c r="K62" s="197" t="s">
        <v>205</v>
      </c>
      <c r="L62" s="152">
        <v>1</v>
      </c>
      <c r="M62" s="197" t="s">
        <v>205</v>
      </c>
      <c r="N62" s="152">
        <v>2</v>
      </c>
      <c r="O62" s="152">
        <v>1</v>
      </c>
      <c r="P62" s="148"/>
      <c r="Q62" s="152">
        <v>0</v>
      </c>
      <c r="R62" s="152">
        <v>0</v>
      </c>
      <c r="S62" s="152">
        <v>0</v>
      </c>
      <c r="T62" s="152">
        <v>1</v>
      </c>
      <c r="U62" s="152">
        <v>0</v>
      </c>
      <c r="V62" s="152">
        <v>1</v>
      </c>
      <c r="W62" s="152">
        <v>2</v>
      </c>
      <c r="X62" s="152">
        <v>0</v>
      </c>
      <c r="Y62" s="152">
        <v>2</v>
      </c>
      <c r="Z62" s="152">
        <v>0</v>
      </c>
      <c r="AA62" s="152">
        <v>0</v>
      </c>
      <c r="AB62" s="152">
        <v>0</v>
      </c>
      <c r="AC62" s="152">
        <v>0</v>
      </c>
      <c r="AD62" s="152">
        <v>0</v>
      </c>
      <c r="AE62" s="152">
        <v>1</v>
      </c>
      <c r="AF62" s="152">
        <v>0</v>
      </c>
      <c r="AG62" s="152"/>
      <c r="AH62" s="150" t="s">
        <v>204</v>
      </c>
      <c r="AI62" s="148"/>
      <c r="AJ62" s="148"/>
      <c r="AK62" s="152"/>
      <c r="AL62" s="152"/>
      <c r="AM62" s="152"/>
      <c r="AN62" s="152"/>
      <c r="AO62" s="152"/>
      <c r="AP62" s="152"/>
      <c r="AQ62" s="152"/>
      <c r="AR62" s="152"/>
    </row>
    <row r="63" spans="1:68" hidden="1" x14ac:dyDescent="0.25">
      <c r="A63" s="150" t="s">
        <v>206</v>
      </c>
      <c r="B63" s="148"/>
      <c r="C63" s="152">
        <v>0</v>
      </c>
      <c r="D63" s="152">
        <v>0</v>
      </c>
      <c r="E63" s="152">
        <v>0</v>
      </c>
      <c r="F63" s="152">
        <v>0</v>
      </c>
      <c r="G63" s="152">
        <v>0</v>
      </c>
      <c r="H63" s="152">
        <v>0</v>
      </c>
      <c r="I63" s="148"/>
      <c r="J63" s="197" t="s">
        <v>207</v>
      </c>
      <c r="K63" s="197" t="s">
        <v>207</v>
      </c>
      <c r="L63" s="152">
        <v>1</v>
      </c>
      <c r="M63" s="197" t="s">
        <v>207</v>
      </c>
      <c r="N63" s="152">
        <v>2</v>
      </c>
      <c r="O63" s="152">
        <v>1</v>
      </c>
      <c r="P63" s="148"/>
      <c r="Q63" s="152">
        <v>0</v>
      </c>
      <c r="R63" s="152">
        <v>0</v>
      </c>
      <c r="S63" s="152">
        <v>0</v>
      </c>
      <c r="T63" s="152">
        <v>1</v>
      </c>
      <c r="U63" s="152">
        <v>0</v>
      </c>
      <c r="V63" s="152">
        <v>1</v>
      </c>
      <c r="W63" s="152">
        <v>2</v>
      </c>
      <c r="X63" s="152">
        <v>0</v>
      </c>
      <c r="Y63" s="152">
        <v>2</v>
      </c>
      <c r="Z63" s="152">
        <v>0</v>
      </c>
      <c r="AA63" s="152">
        <v>0</v>
      </c>
      <c r="AB63" s="152">
        <v>0</v>
      </c>
      <c r="AC63" s="152">
        <v>0</v>
      </c>
      <c r="AD63" s="152">
        <v>0</v>
      </c>
      <c r="AE63" s="152">
        <v>1</v>
      </c>
      <c r="AF63" s="152">
        <v>0</v>
      </c>
      <c r="AG63" s="152"/>
      <c r="AH63" s="150" t="s">
        <v>206</v>
      </c>
      <c r="AI63" s="148"/>
      <c r="AJ63" s="148"/>
      <c r="AK63" s="152"/>
      <c r="AL63" s="152"/>
      <c r="AM63" s="152"/>
      <c r="AN63" s="152"/>
      <c r="AO63" s="152"/>
      <c r="AP63" s="152"/>
      <c r="AQ63" s="152"/>
      <c r="AR63" s="152"/>
    </row>
    <row r="64" spans="1:68" ht="25.5" hidden="1" x14ac:dyDescent="0.25">
      <c r="A64" s="147" t="s">
        <v>208</v>
      </c>
      <c r="B64" s="148" t="s">
        <v>159</v>
      </c>
      <c r="C64" s="149">
        <f t="shared" ref="C64:O64" si="55">IFERROR((C65/C66),0)</f>
        <v>3.8937019371167137E-4</v>
      </c>
      <c r="D64" s="149">
        <f t="shared" si="55"/>
        <v>7.6962544894817856E-4</v>
      </c>
      <c r="E64" s="149">
        <f t="shared" si="55"/>
        <v>7.6771221759157706E-4</v>
      </c>
      <c r="F64" s="149">
        <f t="shared" si="55"/>
        <v>4.6242774566473987E-4</v>
      </c>
      <c r="G64" s="149">
        <f t="shared" si="55"/>
        <v>4.1532551136953588E-4</v>
      </c>
      <c r="H64" s="149">
        <f t="shared" si="55"/>
        <v>5.6561085972850684E-4</v>
      </c>
      <c r="I64" s="149" t="s">
        <v>144</v>
      </c>
      <c r="J64" s="149">
        <f t="shared" si="55"/>
        <v>2.2454249466711575E-4</v>
      </c>
      <c r="K64" s="149">
        <f t="shared" si="55"/>
        <v>2.0435271278226218E-4</v>
      </c>
      <c r="L64" s="149">
        <f t="shared" si="55"/>
        <v>1.270513499205929E-3</v>
      </c>
      <c r="M64" s="149">
        <f t="shared" si="55"/>
        <v>1.0236462278636503E-3</v>
      </c>
      <c r="N64" s="149">
        <f t="shared" si="55"/>
        <v>1.0679196924391286E-4</v>
      </c>
      <c r="O64" s="149">
        <f t="shared" si="55"/>
        <v>9.8347757671125098E-5</v>
      </c>
      <c r="P64" s="149" t="s">
        <v>144</v>
      </c>
      <c r="Q64" s="149">
        <f t="shared" ref="Q64:AR64" si="56">IFERROR((Q65/Q66),0)</f>
        <v>0</v>
      </c>
      <c r="R64" s="149">
        <f t="shared" si="56"/>
        <v>0</v>
      </c>
      <c r="S64" s="149">
        <f t="shared" si="56"/>
        <v>4.4169611307420494E-4</v>
      </c>
      <c r="T64" s="149">
        <f t="shared" si="56"/>
        <v>4.2228212039532795E-3</v>
      </c>
      <c r="U64" s="149">
        <f t="shared" si="56"/>
        <v>8.4796065462562541E-5</v>
      </c>
      <c r="V64" s="149">
        <f t="shared" si="56"/>
        <v>9.5183704549781079E-4</v>
      </c>
      <c r="W64" s="149">
        <f t="shared" si="56"/>
        <v>4.9144879103597404E-4</v>
      </c>
      <c r="X64" s="149">
        <f t="shared" si="56"/>
        <v>2.8598665395614874E-4</v>
      </c>
      <c r="Y64" s="149">
        <f>IFERROR((Y65/Y66),0)</f>
        <v>1.5346249760214848E-3</v>
      </c>
      <c r="Z64" s="149">
        <f t="shared" si="56"/>
        <v>2.0651881116997397E-3</v>
      </c>
      <c r="AA64" s="149">
        <f t="shared" si="56"/>
        <v>0</v>
      </c>
      <c r="AB64" s="149">
        <f t="shared" si="56"/>
        <v>1.7534630896019639E-3</v>
      </c>
      <c r="AC64" s="149">
        <f t="shared" si="56"/>
        <v>1.3068692313975333E-3</v>
      </c>
      <c r="AD64" s="149">
        <f t="shared" si="56"/>
        <v>1.4674080939141179E-3</v>
      </c>
      <c r="AE64" s="149">
        <f t="shared" si="56"/>
        <v>1.5031942878617061E-3</v>
      </c>
      <c r="AF64" s="149">
        <f t="shared" si="56"/>
        <v>1.3378920767058123E-3</v>
      </c>
      <c r="AG64" s="149"/>
      <c r="AH64" s="147" t="s">
        <v>208</v>
      </c>
      <c r="AI64" s="149" t="s">
        <v>144</v>
      </c>
      <c r="AJ64" s="149"/>
      <c r="AK64" s="149">
        <f t="shared" si="56"/>
        <v>0</v>
      </c>
      <c r="AL64" s="149">
        <f t="shared" si="56"/>
        <v>0</v>
      </c>
      <c r="AM64" s="149">
        <f t="shared" si="56"/>
        <v>0</v>
      </c>
      <c r="AN64" s="149">
        <f t="shared" si="56"/>
        <v>0</v>
      </c>
      <c r="AO64" s="149">
        <f t="shared" si="56"/>
        <v>0</v>
      </c>
      <c r="AP64" s="149">
        <f t="shared" si="56"/>
        <v>0</v>
      </c>
      <c r="AQ64" s="149">
        <f t="shared" si="56"/>
        <v>0</v>
      </c>
      <c r="AR64" s="149">
        <f t="shared" si="56"/>
        <v>0</v>
      </c>
    </row>
    <row r="65" spans="1:44" hidden="1" x14ac:dyDescent="0.25">
      <c r="A65" s="168" t="s">
        <v>209</v>
      </c>
      <c r="B65" s="169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69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69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68" t="s">
        <v>209</v>
      </c>
      <c r="AI65" s="169"/>
      <c r="AJ65" s="169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68" t="s">
        <v>210</v>
      </c>
      <c r="B66" s="169"/>
      <c r="C66" s="172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69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69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68" t="s">
        <v>210</v>
      </c>
      <c r="AI66" s="169"/>
      <c r="AJ66" s="169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9" fitToHeight="2" orientation="portrait" r:id="rId1"/>
  <headerFooter>
    <oddHeader>&amp;C&amp;A</oddHeader>
    <oddFooter>&amp;C
Diretoria Geral – HEF&amp;RPágina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B02832-8911-4972-9E09-F1E6B17A7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24003F-E196-47CB-82B7-4BBA11A84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Produção</vt:lpstr>
      <vt:lpstr>Desempenho</vt:lpstr>
      <vt:lpstr>Desempenho!Area_de_impressao</vt:lpstr>
      <vt:lpstr>Produção!Area_de_impressao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2025-09-04T19:42:20Z</dcterms:created>
  <dcterms:modified xsi:type="dcterms:W3CDTF">2025-09-15T18:13:59Z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