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1.2FORMOSA\2024\"/>
    </mc:Choice>
  </mc:AlternateContent>
  <xr:revisionPtr revIDLastSave="0" documentId="8_{5786A65D-E7AF-4AAA-83E7-DAD883A2BBC4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JANEIRO 2024" sheetId="16" r:id="rId1"/>
    <sheet name="Planilha1" sheetId="17" r:id="rId2"/>
  </sheets>
  <definedNames>
    <definedName name="_xlnm._FilterDatabase" localSheetId="1" hidden="1">Planilha1!$L$3:$N$14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4" i="16" l="1"/>
  <c r="B150" i="16"/>
  <c r="B140" i="16"/>
  <c r="B158" i="16" s="1"/>
  <c r="B131" i="16"/>
  <c r="B123" i="16"/>
  <c r="B89" i="16" l="1"/>
  <c r="B84" i="16"/>
  <c r="B77" i="16"/>
  <c r="B63" i="16"/>
  <c r="B54" i="16"/>
  <c r="B52" i="16"/>
  <c r="B47" i="16"/>
  <c r="B36" i="16"/>
  <c r="B27" i="16"/>
  <c r="F29" i="17"/>
  <c r="N15" i="17"/>
  <c r="B27" i="17"/>
  <c r="G22" i="17"/>
  <c r="B22" i="17"/>
  <c r="B17" i="17"/>
  <c r="B9" i="17"/>
  <c r="B74" i="16" l="1"/>
  <c r="B44" i="16"/>
  <c r="B130" i="16"/>
</calcChain>
</file>

<file path=xl/sharedStrings.xml><?xml version="1.0" encoding="utf-8"?>
<sst xmlns="http://schemas.openxmlformats.org/spreadsheetml/2006/main" count="198" uniqueCount="160">
  <si>
    <t>Relatório Mensal Comparativo de Recursos Recebidos, Gastos e Devolvidos ao Poder Público</t>
  </si>
  <si>
    <t xml:space="preserve">Metodologia de Avaliação da Transparência Ativa e Passiva - Organizações sem fins lucrativos que recebem recursos públicos e seus respectivos órgãos supervisores  - CGE/TCE- 2ª Edição -  2021 - Item  3.9/Financeiro                Fundamento legal: Item 12.1.p da Minuta Padrão do Contrato de Gestão-PGE e Item 31, anexo II da Resolução Normativa nº 013/2017 TCE-GO // Item 3.9 da Metodologia de avaliação O.S. CGE-TCE 2021 // Art. 6º, §3º, III da Lei estadual n° 18.025/2013 </t>
  </si>
  <si>
    <t>NOME DO ÓRGÃO PÚBLICO/CONTRATANTE:  Secretária de Estado da Saúde – SES</t>
  </si>
  <si>
    <t>CNPJ: 02.529.964/0001-57</t>
  </si>
  <si>
    <r>
      <rPr>
        <sz val="11"/>
        <color rgb="FF000000"/>
        <rFont val="Calibri"/>
        <family val="2"/>
        <charset val="1"/>
      </rPr>
      <t xml:space="preserve">NOME DA ORGANIZAÇÃO SOCIAL/CONTRATADA: </t>
    </r>
    <r>
      <rPr>
        <b/>
        <sz val="11"/>
        <color rgb="FF000000"/>
        <rFont val="Calibri"/>
        <family val="2"/>
        <charset val="1"/>
      </rPr>
      <t xml:space="preserve">IMED - </t>
    </r>
    <r>
      <rPr>
        <sz val="11"/>
        <color rgb="FF000000"/>
        <rFont val="Calibri"/>
        <family val="2"/>
        <charset val="1"/>
      </rPr>
      <t xml:space="preserve"> INSTITUTO DE MEDICINA, ESTUDOS E DESENVOLVIMENTO</t>
    </r>
  </si>
  <si>
    <t>CNPJ: 19.324.171/0001-02</t>
  </si>
  <si>
    <r>
      <rPr>
        <sz val="11"/>
        <color rgb="FF000000"/>
        <rFont val="Calibri"/>
        <family val="2"/>
        <charset val="1"/>
      </rPr>
      <t xml:space="preserve">NOME DA UNIDADE GERIDA: </t>
    </r>
    <r>
      <rPr>
        <b/>
        <sz val="11"/>
        <color rgb="FF000000"/>
        <rFont val="Calibri"/>
        <family val="2"/>
        <charset val="1"/>
      </rPr>
      <t xml:space="preserve"> </t>
    </r>
    <r>
      <rPr>
        <sz val="11"/>
        <color rgb="FF000000"/>
        <rFont val="Calibri"/>
        <family val="2"/>
        <charset val="1"/>
      </rPr>
      <t>HOSPITAL REGIONAL DE FORMOSA - César Saad Fayad  - HCAMP</t>
    </r>
  </si>
  <si>
    <t>CNPJ: 19.324.171/0006-09</t>
  </si>
  <si>
    <t>CONTRATO DE GESTÃO Nº: 050/2022</t>
  </si>
  <si>
    <t>VIGÊNCIA DO CONTRATO DE GESTÃO/TERMO ADITIVO:                                                             INÍCIO 01/07/2022      E              TÉRMINO  01/08/2026</t>
  </si>
  <si>
    <r>
      <rPr>
        <sz val="11"/>
        <rFont val="Calibri"/>
        <family val="2"/>
        <charset val="1"/>
      </rPr>
      <t xml:space="preserve">PREVISÃO DE REPASSE MENSAL DO CONTRATO DE GESTÃO/ADITIVO - CUSTEIO : </t>
    </r>
    <r>
      <rPr>
        <sz val="11"/>
        <color rgb="FF000000"/>
        <rFont val="Calibri"/>
        <family val="2"/>
        <charset val="1"/>
      </rPr>
      <t xml:space="preserve"> R$ 5.173.294,88</t>
    </r>
  </si>
  <si>
    <t>PREVISÃO DE REPASSE MENSAL DO CONTRATO DE GESTÃO/ADITIVO - INVESTIMENTO :R$ 0,00</t>
  </si>
  <si>
    <t>Relatório Financeiro Mensal</t>
  </si>
  <si>
    <t>Em Reais</t>
  </si>
  <si>
    <t xml:space="preserve">1. SALDO BANCÁRIO ANTERIOR  </t>
  </si>
  <si>
    <t>1.1 Caixa</t>
  </si>
  <si>
    <t>1.2 Banco conta movimento  (DETALHAR NÚMERO DA CONTA E FINALIDADE -SE CUSTEIO OU INVESTIMENTO)</t>
  </si>
  <si>
    <t>SANTANDER C/C 13012519-2</t>
  </si>
  <si>
    <t>C.E.F  AG: 3009 C/C 1882-3</t>
  </si>
  <si>
    <t>SUPER DIGITAL</t>
  </si>
  <si>
    <t>1.3 Aplicações financeiras  (DETALHAR NÚMERO DA CONTA E FINALIDADE -SE CUSTEIO OU INVESTIMENTO)</t>
  </si>
  <si>
    <t>SANTANDER CDB: 13012519-2 – 3% FOLHA</t>
  </si>
  <si>
    <t>SANTANDER CONTAMAX: 1312519-2</t>
  </si>
  <si>
    <t>SALDO ANTERIOR (1= 1.1 + 1.2 + 1.3)</t>
  </si>
  <si>
    <t>2.ENTRADAS DE RECURSOS FINANCEIROS</t>
  </si>
  <si>
    <t>2.2 Repasse – INVESTIMENTO (DETALHAR NÚMERO DA CONTA)</t>
  </si>
  <si>
    <t>2.3 Rendimento sobre Aplicação Financeiras - CUSTEIO  (DETALHAR NÚMERO DA CONTA)</t>
  </si>
  <si>
    <t>2.4 Rendimento sobre Aplicação Financeiras - INVESTIMENTO (DETALHAR NÚMERO DA CONTA)</t>
  </si>
  <si>
    <t>Recuperação de Despesas</t>
  </si>
  <si>
    <t>Desbloqueio Judicial</t>
  </si>
  <si>
    <t>Desbloqueio Bancario</t>
  </si>
  <si>
    <t>Aporte para Caixa</t>
  </si>
  <si>
    <t>Devolução do Saldo de Caixa</t>
  </si>
  <si>
    <t>TOTAL DE ENTRADAS (2= 2.1 + 2.2 + 2.3 + 2.4 + 2.5)</t>
  </si>
  <si>
    <t>3. RESGATE APLICAÇÃO FINANCEIRA</t>
  </si>
  <si>
    <t>3.1 Resgate Aplicação - CUSTEIO 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</si>
  <si>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</si>
  <si>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</si>
  <si>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</si>
  <si>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</si>
  <si>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</si>
  <si>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</si>
  <si>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</si>
  <si>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</si>
  <si>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</si>
  <si>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</si>
  <si>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</si>
  <si>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</si>
  <si>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</si>
  <si>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</si>
  <si>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</si>
  <si>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</si>
  <si>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</si>
  <si>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</si>
  <si>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t>Concessionárias (Água, luz e telefonia)</t>
  </si>
  <si>
    <t>Rescisões Trabalhistas</t>
  </si>
  <si>
    <t>Alugueis</t>
  </si>
  <si>
    <t>Reembolso de Despesas</t>
  </si>
  <si>
    <t>Encargos Sobre Rescisões Trabalhistas</t>
  </si>
  <si>
    <t>IOF/IRRF Aplicações</t>
  </si>
  <si>
    <t>Despesas Bancárias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</si>
  <si>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</si>
  <si>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</si>
  <si>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</si>
  <si>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</si>
  <si>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</si>
  <si>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</si>
  <si>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</si>
  <si>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</si>
  <si>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</si>
  <si>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</si>
  <si>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</si>
  <si>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</si>
  <si>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</si>
  <si>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</si>
  <si>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</si>
  <si>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</si>
  <si>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</si>
  <si>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</si>
  <si>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</si>
  <si>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</si>
  <si>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</si>
  <si>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</si>
  <si>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</si>
  <si>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</si>
  <si>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</si>
  <si>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Lotal/Data da emissão</t>
  </si>
  <si>
    <t>FUNDO FIXO</t>
  </si>
  <si>
    <t>C.E.F AG:3009 C/C 1882-3</t>
  </si>
  <si>
    <t>SANTANDER CDB: 13012519-2 - 3% FOLHA</t>
  </si>
  <si>
    <t>Devolução de Pagamento Indevido</t>
  </si>
  <si>
    <t>CONTA APLICAÇÃO GIRO - C.E.F 1882-3</t>
  </si>
  <si>
    <t>CONTA APLICAÇÃO GIRO: 1882-3</t>
  </si>
  <si>
    <t>CONTA APLICAÇÃO GIRO:1882-3</t>
  </si>
  <si>
    <t>Investimentos</t>
  </si>
  <si>
    <t>XP INVESTIMENTOS C/C 112835-0</t>
  </si>
  <si>
    <t>XP FUNDO DE INVESTIMENTOS 112835-0</t>
  </si>
  <si>
    <t>2.5 Outras entradas (Transferencia do Contrato de Gestão 036/2022)</t>
  </si>
  <si>
    <t>XP FUNDO INVESTIMENTOS 112835-0</t>
  </si>
  <si>
    <t>C.E.F AG:3009 C/C 1990-0</t>
  </si>
  <si>
    <t>XP INVESTIMENTOS C/C 11283561</t>
  </si>
  <si>
    <t>XP INVESTIMENTOS APLICAÇÃO 11283561</t>
  </si>
  <si>
    <t>C.E.F. AG: C/C 1990-0</t>
  </si>
  <si>
    <t>XP INVESTIMENTO C/C 11283561</t>
  </si>
  <si>
    <t>XP FUNDO DE INVESTIMENTO APLIC: 11283561</t>
  </si>
  <si>
    <t>Recibo de pagamento a Autônomo</t>
  </si>
  <si>
    <t>Custas Processuais</t>
  </si>
  <si>
    <t>Recursos Extracontratuais</t>
  </si>
  <si>
    <t>CONTA APLICAÇÃO GIRO C.E.F 6877-2 CUSTEIO</t>
  </si>
  <si>
    <t>CONTA APLICAÇÃO GIRO C.E.F 6878-0  INVESTIMENTO</t>
  </si>
  <si>
    <t>CONTA APLICAÇÃO GIRO C.E.F 6879-9 FUNDO RESCISÓRIO</t>
  </si>
  <si>
    <t>CONTA C.E.F  GIRO C/C 1882-3</t>
  </si>
  <si>
    <t>CONTA APLICAÇÃO 6877-2 CUSTEIO</t>
  </si>
  <si>
    <t>CONTA APLICAÇÃO 6878-0 INVESTIMENTO</t>
  </si>
  <si>
    <t>CONTA APLICAÇÃO 6879-9</t>
  </si>
  <si>
    <t>CONTA APLICAÇÃO 6879-9 FUNDO RESCISORIO</t>
  </si>
  <si>
    <t>C.E.F 0012 C/C 6877-2 CUSTEIO</t>
  </si>
  <si>
    <t>C.E.F 0012 C/C 6878-0 INVESTIMENTO</t>
  </si>
  <si>
    <t>C.E.F 0012 C/C 6879-9 FUNDO RESCISORIO</t>
  </si>
  <si>
    <t>SUPER DIGITAL C/C 770057923</t>
  </si>
  <si>
    <t>2.1 Repasse - CUSTEIO  (DETALHAR NÚMERO DA CONTA)</t>
  </si>
  <si>
    <t xml:space="preserve"> C.E.F  AG: 3009  C/C: 1882-3</t>
  </si>
  <si>
    <t xml:space="preserve">C.E.F AG: 0012 C/C : 6877-2 </t>
  </si>
  <si>
    <t xml:space="preserve">C.E.F AG: 0012 C/C : 6878-0 </t>
  </si>
  <si>
    <t xml:space="preserve"> C.E.F  AG: 3009  C/C: 1990-0</t>
  </si>
  <si>
    <t xml:space="preserve">conta custeio 1882 </t>
  </si>
  <si>
    <t xml:space="preserve">janeiro </t>
  </si>
  <si>
    <t xml:space="preserve">fevereiro </t>
  </si>
  <si>
    <t xml:space="preserve">marco </t>
  </si>
  <si>
    <t xml:space="preserve">abril </t>
  </si>
  <si>
    <t xml:space="preserve">maio </t>
  </si>
  <si>
    <t xml:space="preserve">junho </t>
  </si>
  <si>
    <t xml:space="preserve">julho </t>
  </si>
  <si>
    <t xml:space="preserve">agosto </t>
  </si>
  <si>
    <t xml:space="preserve">setembro </t>
  </si>
  <si>
    <t xml:space="preserve">outubro </t>
  </si>
  <si>
    <t xml:space="preserve">novembro </t>
  </si>
  <si>
    <t xml:space="preserve">dezembro </t>
  </si>
  <si>
    <t>conta custeio 1990</t>
  </si>
  <si>
    <t xml:space="preserve">são paulo </t>
  </si>
  <si>
    <t xml:space="preserve">São paulo </t>
  </si>
  <si>
    <t xml:space="preserve">conta custeio 6877 </t>
  </si>
  <si>
    <t>Goiás</t>
  </si>
  <si>
    <t>conta investimento 68778-0</t>
  </si>
  <si>
    <t xml:space="preserve">total  </t>
  </si>
  <si>
    <t xml:space="preserve">total </t>
  </si>
  <si>
    <t>conta custeio 6879-9</t>
  </si>
  <si>
    <t xml:space="preserve">total geral </t>
  </si>
  <si>
    <t xml:space="preserve">fluxo de caixa </t>
  </si>
  <si>
    <t>janeiro</t>
  </si>
  <si>
    <t>marco</t>
  </si>
  <si>
    <t>agosto</t>
  </si>
  <si>
    <t>maio</t>
  </si>
  <si>
    <t>fluxo e SIPEF</t>
  </si>
  <si>
    <t xml:space="preserve"> C.E.F AG: 0012 C/C : 6879-9</t>
  </si>
  <si>
    <t>Competência:  JANEIRO   CONTRATO 050/2022</t>
  </si>
  <si>
    <t xml:space="preserve"> C.E.FAG.0012 C/C 6879-9 FUNDO RESCISÓRIO</t>
  </si>
  <si>
    <t xml:space="preserve"> C.E.F AG.0012 C/C 6878-0  INVESTIMENTO</t>
  </si>
  <si>
    <t xml:space="preserve"> C.E.F AG.0012 C/C  6877-2 CUSTEIO</t>
  </si>
  <si>
    <t>7.SALDO BANCÁRIO FINAL EM 31/01/2024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</si>
</sst>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9"/>
      <name val="Arial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FFFF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rgb="FFFFFFFF"/>
      </patternFill>
    </fill>
    <fill>
      <patternFill patternType="solid">
        <fgColor rgb="FFFF0000"/>
        <bgColor rgb="FFCCCC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9" fillId="0" borderId="0" applyBorder="0" applyProtection="0"/>
    <xf numFmtId="44" fontId="9" fillId="0" borderId="0" applyFont="0" applyFill="0" applyBorder="0" applyAlignment="0" applyProtection="0"/>
  </cellStyleXfs>
  <cellXfs count="102">
    <xf numFmtId="0" fontId="0" fillId="0" borderId="0" xfId="0"/>
    <xf numFmtId="4" fontId="0" fillId="3" borderId="1" xfId="0" applyNumberFormat="1" applyFill="1" applyBorder="1" applyAlignment="1">
      <alignment vertical="center" shrinkToFit="1"/>
    </xf>
    <xf numFmtId="0" fontId="0" fillId="4" borderId="0" xfId="0" applyFill="1"/>
    <xf numFmtId="4" fontId="0" fillId="4" borderId="1" xfId="1" applyNumberFormat="1" applyFont="1" applyFill="1" applyBorder="1" applyAlignment="1" applyProtection="1">
      <alignment vertical="center"/>
    </xf>
    <xf numFmtId="0" fontId="3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0" fontId="0" fillId="3" borderId="1" xfId="0" applyFill="1" applyBorder="1"/>
    <xf numFmtId="0" fontId="4" fillId="3" borderId="1" xfId="0" applyFont="1" applyFill="1" applyBorder="1"/>
    <xf numFmtId="0" fontId="4" fillId="4" borderId="0" xfId="0" applyFont="1" applyFill="1"/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0" fontId="3" fillId="5" borderId="1" xfId="0" applyFont="1" applyFill="1" applyBorder="1" applyAlignment="1">
      <alignment horizontal="left" vertical="center"/>
    </xf>
    <xf numFmtId="4" fontId="0" fillId="4" borderId="1" xfId="0" applyNumberFormat="1" applyFill="1" applyBorder="1" applyAlignment="1">
      <alignment vertical="center" shrinkToFit="1"/>
    </xf>
    <xf numFmtId="49" fontId="10" fillId="4" borderId="1" xfId="0" applyNumberFormat="1" applyFont="1" applyFill="1" applyBorder="1" applyAlignment="1">
      <alignment horizontal="left" vertical="center" wrapText="1" shrinkToFit="1"/>
    </xf>
    <xf numFmtId="0" fontId="7" fillId="3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0" fillId="3" borderId="0" xfId="0" applyFill="1"/>
    <xf numFmtId="0" fontId="3" fillId="5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vertical="center"/>
    </xf>
    <xf numFmtId="4" fontId="0" fillId="7" borderId="1" xfId="0" applyNumberFormat="1" applyFill="1" applyBorder="1" applyAlignment="1">
      <alignment vertical="center" shrinkToFit="1"/>
    </xf>
    <xf numFmtId="0" fontId="4" fillId="3" borderId="0" xfId="0" applyFont="1" applyFill="1" applyAlignment="1">
      <alignment vertical="center" wrapText="1"/>
    </xf>
    <xf numFmtId="0" fontId="0" fillId="7" borderId="1" xfId="0" applyFill="1" applyBorder="1"/>
    <xf numFmtId="0" fontId="3" fillId="6" borderId="1" xfId="0" applyFont="1" applyFill="1" applyBorder="1" applyAlignment="1">
      <alignment vertical="top"/>
    </xf>
    <xf numFmtId="0" fontId="0" fillId="4" borderId="1" xfId="0" applyFill="1" applyBorder="1"/>
    <xf numFmtId="4" fontId="0" fillId="3" borderId="1" xfId="0" applyNumberFormat="1" applyFill="1" applyBorder="1" applyAlignment="1">
      <alignment horizontal="right"/>
    </xf>
    <xf numFmtId="4" fontId="4" fillId="3" borderId="1" xfId="0" applyNumberFormat="1" applyFont="1" applyFill="1" applyBorder="1" applyAlignment="1">
      <alignment horizontal="left"/>
    </xf>
    <xf numFmtId="4" fontId="3" fillId="5" borderId="1" xfId="0" applyNumberFormat="1" applyFont="1" applyFill="1" applyBorder="1" applyAlignment="1">
      <alignment horizontal="right" vertical="center"/>
    </xf>
    <xf numFmtId="4" fontId="4" fillId="4" borderId="1" xfId="0" applyNumberFormat="1" applyFont="1" applyFill="1" applyBorder="1" applyAlignment="1">
      <alignment vertical="center"/>
    </xf>
    <xf numFmtId="4" fontId="4" fillId="6" borderId="1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/>
    </xf>
    <xf numFmtId="4" fontId="4" fillId="5" borderId="1" xfId="0" applyNumberFormat="1" applyFont="1" applyFill="1" applyBorder="1" applyAlignment="1">
      <alignment vertical="center"/>
    </xf>
    <xf numFmtId="4" fontId="4" fillId="6" borderId="1" xfId="0" applyNumberFormat="1" applyFont="1" applyFill="1" applyBorder="1" applyAlignment="1">
      <alignment horizontal="right"/>
    </xf>
    <xf numFmtId="4" fontId="0" fillId="3" borderId="1" xfId="0" applyNumberFormat="1" applyFill="1" applyBorder="1" applyAlignment="1">
      <alignment vertical="center"/>
    </xf>
    <xf numFmtId="4" fontId="3" fillId="7" borderId="1" xfId="0" applyNumberFormat="1" applyFont="1" applyFill="1" applyBorder="1" applyAlignment="1">
      <alignment horizontal="right"/>
    </xf>
    <xf numFmtId="4" fontId="0" fillId="5" borderId="1" xfId="1" applyNumberFormat="1" applyFont="1" applyFill="1" applyBorder="1" applyAlignment="1" applyProtection="1">
      <alignment vertical="center"/>
    </xf>
    <xf numFmtId="4" fontId="0" fillId="7" borderId="1" xfId="1" applyNumberFormat="1" applyFont="1" applyFill="1" applyBorder="1" applyAlignment="1" applyProtection="1">
      <alignment vertical="center"/>
    </xf>
    <xf numFmtId="4" fontId="0" fillId="7" borderId="1" xfId="0" applyNumberFormat="1" applyFill="1" applyBorder="1" applyAlignment="1">
      <alignment horizontal="right"/>
    </xf>
    <xf numFmtId="0" fontId="0" fillId="6" borderId="1" xfId="0" applyFill="1" applyBorder="1" applyAlignment="1">
      <alignment vertical="top"/>
    </xf>
    <xf numFmtId="44" fontId="0" fillId="8" borderId="1" xfId="2" applyFont="1" applyFill="1" applyBorder="1"/>
    <xf numFmtId="44" fontId="0" fillId="9" borderId="1" xfId="2" applyFont="1" applyFill="1" applyBorder="1"/>
    <xf numFmtId="44" fontId="0" fillId="10" borderId="2" xfId="2" applyFont="1" applyFill="1" applyBorder="1"/>
    <xf numFmtId="44" fontId="0" fillId="0" borderId="0" xfId="0" applyNumberFormat="1"/>
    <xf numFmtId="44" fontId="0" fillId="9" borderId="2" xfId="2" applyFont="1" applyFill="1" applyBorder="1"/>
    <xf numFmtId="44" fontId="0" fillId="10" borderId="0" xfId="2" applyFont="1" applyFill="1" applyBorder="1"/>
    <xf numFmtId="44" fontId="0" fillId="0" borderId="0" xfId="2" applyFont="1"/>
    <xf numFmtId="4" fontId="0" fillId="4" borderId="0" xfId="0" applyNumberFormat="1" applyFill="1"/>
    <xf numFmtId="44" fontId="0" fillId="3" borderId="1" xfId="2" applyFont="1" applyFill="1" applyBorder="1" applyAlignment="1" applyProtection="1">
      <alignment vertical="center"/>
    </xf>
    <xf numFmtId="44" fontId="0" fillId="4" borderId="1" xfId="2" applyFont="1" applyFill="1" applyBorder="1" applyAlignment="1" applyProtection="1">
      <alignment vertical="center"/>
    </xf>
    <xf numFmtId="44" fontId="3" fillId="3" borderId="1" xfId="2" applyFont="1" applyFill="1" applyBorder="1" applyAlignment="1" applyProtection="1">
      <alignment vertical="center"/>
    </xf>
    <xf numFmtId="44" fontId="0" fillId="4" borderId="1" xfId="2" applyFont="1" applyFill="1" applyBorder="1" applyAlignment="1">
      <alignment vertical="center"/>
    </xf>
    <xf numFmtId="44" fontId="0" fillId="4" borderId="1" xfId="2" applyFont="1" applyFill="1" applyBorder="1"/>
    <xf numFmtId="44" fontId="7" fillId="3" borderId="1" xfId="2" applyFont="1" applyFill="1" applyBorder="1" applyAlignment="1">
      <alignment vertical="center"/>
    </xf>
    <xf numFmtId="44" fontId="4" fillId="4" borderId="1" xfId="2" applyFont="1" applyFill="1" applyBorder="1" applyAlignment="1">
      <alignment vertical="center"/>
    </xf>
    <xf numFmtId="44" fontId="11" fillId="3" borderId="1" xfId="2" applyFont="1" applyFill="1" applyBorder="1" applyAlignment="1">
      <alignment horizontal="right"/>
    </xf>
    <xf numFmtId="44" fontId="7" fillId="6" borderId="1" xfId="2" applyFont="1" applyFill="1" applyBorder="1" applyAlignment="1">
      <alignment horizontal="right"/>
    </xf>
    <xf numFmtId="44" fontId="0" fillId="3" borderId="1" xfId="2" applyFont="1" applyFill="1" applyBorder="1" applyAlignment="1">
      <alignment vertical="center"/>
    </xf>
    <xf numFmtId="44" fontId="9" fillId="4" borderId="1" xfId="2" applyFill="1" applyBorder="1"/>
    <xf numFmtId="44" fontId="3" fillId="3" borderId="1" xfId="2" applyFont="1" applyFill="1" applyBorder="1" applyAlignment="1">
      <alignment vertical="center"/>
    </xf>
    <xf numFmtId="44" fontId="4" fillId="3" borderId="1" xfId="2" applyFont="1" applyFill="1" applyBorder="1" applyAlignment="1">
      <alignment vertical="center"/>
    </xf>
    <xf numFmtId="44" fontId="0" fillId="4" borderId="1" xfId="2" applyFont="1" applyFill="1" applyBorder="1" applyAlignment="1">
      <alignment horizontal="right"/>
    </xf>
    <xf numFmtId="44" fontId="0" fillId="7" borderId="1" xfId="2" applyFont="1" applyFill="1" applyBorder="1" applyAlignment="1" applyProtection="1">
      <alignment vertical="center"/>
    </xf>
    <xf numFmtId="44" fontId="4" fillId="3" borderId="1" xfId="2" applyFont="1" applyFill="1" applyBorder="1" applyAlignment="1">
      <alignment vertical="center" wrapText="1"/>
    </xf>
    <xf numFmtId="44" fontId="3" fillId="7" borderId="1" xfId="2" applyFont="1" applyFill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44" fontId="0" fillId="0" borderId="1" xfId="2" applyFont="1" applyFill="1" applyBorder="1"/>
    <xf numFmtId="44" fontId="0" fillId="0" borderId="1" xfId="2" applyFont="1" applyFill="1" applyBorder="1" applyAlignment="1">
      <alignment vertical="center"/>
    </xf>
    <xf numFmtId="4" fontId="12" fillId="3" borderId="1" xfId="0" applyNumberFormat="1" applyFont="1" applyFill="1" applyBorder="1" applyAlignment="1">
      <alignment vertical="center" shrinkToFit="1"/>
    </xf>
    <xf numFmtId="44" fontId="12" fillId="3" borderId="1" xfId="2" applyFont="1" applyFill="1" applyBorder="1" applyAlignment="1">
      <alignment vertical="center" shrinkToFit="1"/>
    </xf>
    <xf numFmtId="44" fontId="12" fillId="4" borderId="1" xfId="2" applyFont="1" applyFill="1" applyBorder="1" applyAlignment="1" applyProtection="1">
      <alignment vertical="center"/>
    </xf>
    <xf numFmtId="0" fontId="12" fillId="3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" fontId="12" fillId="0" borderId="1" xfId="0" applyNumberFormat="1" applyFont="1" applyBorder="1" applyAlignment="1">
      <alignment vertical="center"/>
    </xf>
    <xf numFmtId="44" fontId="12" fillId="4" borderId="1" xfId="2" applyFont="1" applyFill="1" applyBorder="1"/>
    <xf numFmtId="0" fontId="12" fillId="3" borderId="1" xfId="0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44" fontId="12" fillId="0" borderId="1" xfId="2" applyFont="1" applyFill="1" applyBorder="1" applyAlignment="1">
      <alignment vertical="center"/>
    </xf>
    <xf numFmtId="44" fontId="12" fillId="4" borderId="1" xfId="2" applyFont="1" applyFill="1" applyBorder="1" applyAlignment="1">
      <alignment vertical="center"/>
    </xf>
    <xf numFmtId="4" fontId="11" fillId="4" borderId="1" xfId="0" applyNumberFormat="1" applyFont="1" applyFill="1" applyBorder="1" applyAlignment="1">
      <alignment vertical="center"/>
    </xf>
    <xf numFmtId="0" fontId="11" fillId="3" borderId="1" xfId="0" applyFont="1" applyFill="1" applyBorder="1" applyAlignment="1">
      <alignment vertical="center" wrapText="1"/>
    </xf>
    <xf numFmtId="44" fontId="11" fillId="4" borderId="1" xfId="2" applyFont="1" applyFill="1" applyBorder="1" applyAlignment="1">
      <alignment vertical="center"/>
    </xf>
    <xf numFmtId="44" fontId="3" fillId="6" borderId="1" xfId="0" applyNumberFormat="1" applyFont="1" applyFill="1" applyBorder="1" applyAlignment="1">
      <alignment vertical="center"/>
    </xf>
    <xf numFmtId="4" fontId="12" fillId="7" borderId="1" xfId="0" applyNumberFormat="1" applyFont="1" applyFill="1" applyBorder="1" applyAlignment="1">
      <alignment vertical="center" shrinkToFit="1"/>
    </xf>
    <xf numFmtId="4" fontId="12" fillId="7" borderId="1" xfId="1" applyNumberFormat="1" applyFont="1" applyFill="1" applyBorder="1" applyAlignment="1" applyProtection="1">
      <alignment vertical="center"/>
    </xf>
    <xf numFmtId="0" fontId="0" fillId="11" borderId="1" xfId="0" applyFill="1" applyBorder="1" applyAlignment="1">
      <alignment vertical="top"/>
    </xf>
    <xf numFmtId="44" fontId="3" fillId="11" borderId="1" xfId="2" applyFont="1" applyFill="1" applyBorder="1" applyAlignment="1" applyProtection="1">
      <alignment vertical="center"/>
    </xf>
    <xf numFmtId="0" fontId="3" fillId="12" borderId="1" xfId="0" applyFont="1" applyFill="1" applyBorder="1" applyAlignment="1">
      <alignment vertical="top"/>
    </xf>
    <xf numFmtId="44" fontId="3" fillId="12" borderId="1" xfId="2" applyFont="1" applyFill="1" applyBorder="1" applyAlignment="1" applyProtection="1">
      <alignment vertical="center"/>
    </xf>
    <xf numFmtId="0" fontId="5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4" fontId="0" fillId="0" borderId="0" xfId="0" applyNumberFormat="1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22525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3105149</xdr:colOff>
      <xdr:row>0</xdr:row>
      <xdr:rowOff>95250</xdr:rowOff>
    </xdr:from>
    <xdr:to>
      <xdr:col>1</xdr:col>
      <xdr:colOff>2486024</xdr:colOff>
      <xdr:row>0</xdr:row>
      <xdr:rowOff>1019894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5C05FF4-85FE-49A2-8801-E66F0AFAB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49" y="95250"/>
          <a:ext cx="5000625" cy="92464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466725</xdr:colOff>
      <xdr:row>0</xdr:row>
      <xdr:rowOff>142875</xdr:rowOff>
    </xdr:from>
    <xdr:to>
      <xdr:col>0</xdr:col>
      <xdr:colOff>2162175</xdr:colOff>
      <xdr:row>0</xdr:row>
      <xdr:rowOff>1057275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2469ABA-7092-435B-8CA1-EC4F98135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42875"/>
          <a:ext cx="1695450" cy="914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0BFB1-2AAF-4682-B4F6-772FFD936297}">
  <sheetPr>
    <pageSetUpPr fitToPage="1"/>
  </sheetPr>
  <dimension ref="A1:D172"/>
  <sheetViews>
    <sheetView tabSelected="1" workbookViewId="0">
      <selection activeCell="A165" sqref="A165:B167"/>
    </sheetView>
  </sheetViews>
  <sheetFormatPr defaultRowHeight="15" x14ac:dyDescent="0.25"/>
  <cols>
    <col min="1" max="1" width="84.28515625" customWidth="1"/>
    <col min="2" max="2" width="76.5703125" customWidth="1"/>
    <col min="4" max="4" width="12.7109375" bestFit="1" customWidth="1"/>
  </cols>
  <sheetData>
    <row r="1" spans="1:2" ht="90" customHeight="1" x14ac:dyDescent="0.25"/>
    <row r="2" spans="1:2" x14ac:dyDescent="0.25">
      <c r="A2" s="97" t="s">
        <v>0</v>
      </c>
      <c r="B2" s="97"/>
    </row>
    <row r="3" spans="1:2" x14ac:dyDescent="0.25">
      <c r="A3" s="97"/>
      <c r="B3" s="97"/>
    </row>
    <row r="4" spans="1:2" x14ac:dyDescent="0.25">
      <c r="A4" s="97"/>
      <c r="B4" s="97"/>
    </row>
    <row r="5" spans="1:2" x14ac:dyDescent="0.25">
      <c r="A5" s="97"/>
      <c r="B5" s="97"/>
    </row>
    <row r="6" spans="1:2" x14ac:dyDescent="0.25">
      <c r="A6" s="97"/>
      <c r="B6" s="97"/>
    </row>
    <row r="7" spans="1:2" x14ac:dyDescent="0.25">
      <c r="A7" s="97"/>
      <c r="B7" s="97"/>
    </row>
    <row r="8" spans="1:2" s="2" customFormat="1" ht="23.25" customHeight="1" x14ac:dyDescent="0.25">
      <c r="A8" s="98" t="s">
        <v>1</v>
      </c>
      <c r="B8" s="98"/>
    </row>
    <row r="9" spans="1:2" s="2" customFormat="1" ht="23.25" customHeight="1" x14ac:dyDescent="0.25">
      <c r="A9" s="98"/>
      <c r="B9" s="98"/>
    </row>
    <row r="10" spans="1:2" s="2" customFormat="1" x14ac:dyDescent="0.25">
      <c r="A10" s="99" t="s">
        <v>2</v>
      </c>
      <c r="B10" s="99"/>
    </row>
    <row r="11" spans="1:2" s="2" customFormat="1" x14ac:dyDescent="0.25">
      <c r="A11" s="6" t="s">
        <v>3</v>
      </c>
      <c r="B11" s="30"/>
    </row>
    <row r="12" spans="1:2" s="2" customFormat="1" x14ac:dyDescent="0.25">
      <c r="A12" s="100" t="s">
        <v>4</v>
      </c>
      <c r="B12" s="100"/>
    </row>
    <row r="13" spans="1:2" s="2" customFormat="1" x14ac:dyDescent="0.25">
      <c r="A13" s="7" t="s">
        <v>5</v>
      </c>
      <c r="B13" s="30"/>
    </row>
    <row r="14" spans="1:2" s="2" customFormat="1" x14ac:dyDescent="0.25">
      <c r="A14" s="100" t="s">
        <v>6</v>
      </c>
      <c r="B14" s="100"/>
    </row>
    <row r="15" spans="1:2" s="2" customFormat="1" x14ac:dyDescent="0.25">
      <c r="A15" s="7" t="s">
        <v>7</v>
      </c>
      <c r="B15" s="30"/>
    </row>
    <row r="16" spans="1:2" s="2" customFormat="1" x14ac:dyDescent="0.25">
      <c r="A16" s="7" t="s">
        <v>8</v>
      </c>
      <c r="B16" s="7"/>
    </row>
    <row r="17" spans="1:2" s="2" customFormat="1" x14ac:dyDescent="0.25">
      <c r="A17" s="100" t="s">
        <v>9</v>
      </c>
      <c r="B17" s="100"/>
    </row>
    <row r="18" spans="1:2" s="2" customFormat="1" ht="13.9" customHeight="1" x14ac:dyDescent="0.25">
      <c r="A18" s="7"/>
      <c r="B18" s="30"/>
    </row>
    <row r="19" spans="1:2" s="9" customFormat="1" x14ac:dyDescent="0.25">
      <c r="A19" s="8" t="s">
        <v>10</v>
      </c>
      <c r="B19" s="31"/>
    </row>
    <row r="20" spans="1:2" s="9" customFormat="1" x14ac:dyDescent="0.25">
      <c r="A20" s="8" t="s">
        <v>11</v>
      </c>
      <c r="B20" s="31"/>
    </row>
    <row r="21" spans="1:2" s="9" customFormat="1" x14ac:dyDescent="0.25">
      <c r="A21" s="8"/>
      <c r="B21" s="31"/>
    </row>
    <row r="22" spans="1:2" s="2" customFormat="1" ht="26.25" x14ac:dyDescent="0.25">
      <c r="A22" s="93" t="s">
        <v>12</v>
      </c>
      <c r="B22" s="93"/>
    </row>
    <row r="23" spans="1:2" s="2" customFormat="1" ht="26.25" x14ac:dyDescent="0.25">
      <c r="A23" s="10"/>
      <c r="B23" s="94" t="s">
        <v>13</v>
      </c>
    </row>
    <row r="24" spans="1:2" s="2" customFormat="1" ht="14.25" customHeight="1" x14ac:dyDescent="0.25">
      <c r="A24" s="11" t="s">
        <v>155</v>
      </c>
      <c r="B24" s="94"/>
    </row>
    <row r="25" spans="1:2" s="2" customFormat="1" x14ac:dyDescent="0.25">
      <c r="A25" s="12" t="s">
        <v>14</v>
      </c>
      <c r="B25" s="32"/>
    </row>
    <row r="26" spans="1:2" s="2" customFormat="1" x14ac:dyDescent="0.25">
      <c r="A26" s="1" t="s">
        <v>15</v>
      </c>
      <c r="B26" s="52">
        <v>0</v>
      </c>
    </row>
    <row r="27" spans="1:2" s="2" customFormat="1" x14ac:dyDescent="0.25">
      <c r="A27" s="73" t="s">
        <v>16</v>
      </c>
      <c r="B27" s="74">
        <f>B35+B34+B33+B32+B31+B30+B29</f>
        <v>55849.08</v>
      </c>
    </row>
    <row r="28" spans="1:2" s="2" customFormat="1" x14ac:dyDescent="0.25">
      <c r="A28" s="1" t="s">
        <v>17</v>
      </c>
      <c r="B28" s="53">
        <v>0</v>
      </c>
    </row>
    <row r="29" spans="1:2" s="2" customFormat="1" x14ac:dyDescent="0.25">
      <c r="A29" s="1" t="s">
        <v>102</v>
      </c>
      <c r="B29" s="53">
        <v>14171.68</v>
      </c>
    </row>
    <row r="30" spans="1:2" s="2" customFormat="1" x14ac:dyDescent="0.25">
      <c r="A30" s="1" t="s">
        <v>103</v>
      </c>
      <c r="B30" s="53">
        <v>317.73</v>
      </c>
    </row>
    <row r="31" spans="1:2" s="2" customFormat="1" x14ac:dyDescent="0.25">
      <c r="A31" s="1" t="s">
        <v>18</v>
      </c>
      <c r="B31" s="53">
        <v>41006.639999999999</v>
      </c>
    </row>
    <row r="32" spans="1:2" s="2" customFormat="1" x14ac:dyDescent="0.25">
      <c r="A32" s="1" t="s">
        <v>119</v>
      </c>
      <c r="B32" s="53">
        <v>353</v>
      </c>
    </row>
    <row r="33" spans="1:4" s="2" customFormat="1" x14ac:dyDescent="0.25">
      <c r="A33" s="1" t="s">
        <v>158</v>
      </c>
      <c r="B33" s="53">
        <v>0.01</v>
      </c>
    </row>
    <row r="34" spans="1:4" s="2" customFormat="1" x14ac:dyDescent="0.25">
      <c r="A34" s="1" t="s">
        <v>157</v>
      </c>
      <c r="B34" s="53">
        <v>0.01</v>
      </c>
    </row>
    <row r="35" spans="1:4" s="2" customFormat="1" x14ac:dyDescent="0.25">
      <c r="A35" s="1" t="s">
        <v>156</v>
      </c>
      <c r="B35" s="53">
        <v>0.01</v>
      </c>
    </row>
    <row r="36" spans="1:4" s="2" customFormat="1" x14ac:dyDescent="0.25">
      <c r="A36" s="72" t="s">
        <v>20</v>
      </c>
      <c r="B36" s="74">
        <f>B43+B42+B41+B40+B39+B38+B37</f>
        <v>115814594.44000001</v>
      </c>
    </row>
    <row r="37" spans="1:4" s="2" customFormat="1" x14ac:dyDescent="0.25">
      <c r="A37" s="1" t="s">
        <v>21</v>
      </c>
      <c r="B37" s="53">
        <v>469796.78</v>
      </c>
    </row>
    <row r="38" spans="1:4" s="2" customFormat="1" x14ac:dyDescent="0.25">
      <c r="A38" s="1" t="s">
        <v>108</v>
      </c>
      <c r="B38" s="53">
        <v>488820.68</v>
      </c>
    </row>
    <row r="39" spans="1:4" s="2" customFormat="1" x14ac:dyDescent="0.25">
      <c r="A39" s="1" t="s">
        <v>109</v>
      </c>
      <c r="B39" s="53">
        <v>633288.89</v>
      </c>
    </row>
    <row r="40" spans="1:4" s="2" customFormat="1" x14ac:dyDescent="0.25">
      <c r="A40" s="1" t="s">
        <v>110</v>
      </c>
      <c r="B40" s="53">
        <v>70456.039999999994</v>
      </c>
    </row>
    <row r="41" spans="1:4" s="2" customFormat="1" x14ac:dyDescent="0.25">
      <c r="A41" s="1" t="s">
        <v>91</v>
      </c>
      <c r="B41" s="53">
        <v>0</v>
      </c>
    </row>
    <row r="42" spans="1:4" s="2" customFormat="1" x14ac:dyDescent="0.25">
      <c r="A42" s="1" t="s">
        <v>104</v>
      </c>
      <c r="B42" s="53">
        <v>112303537.94</v>
      </c>
    </row>
    <row r="43" spans="1:4" s="2" customFormat="1" x14ac:dyDescent="0.25">
      <c r="A43" s="1" t="s">
        <v>22</v>
      </c>
      <c r="B43" s="53">
        <v>1848694.11</v>
      </c>
    </row>
    <row r="44" spans="1:4" s="2" customFormat="1" x14ac:dyDescent="0.25">
      <c r="A44" s="4" t="s">
        <v>23</v>
      </c>
      <c r="B44" s="54">
        <f>B36+B27</f>
        <v>115870443.52000001</v>
      </c>
    </row>
    <row r="45" spans="1:4" s="2" customFormat="1" x14ac:dyDescent="0.25">
      <c r="A45" s="13"/>
      <c r="B45" s="3"/>
    </row>
    <row r="46" spans="1:4" s="2" customFormat="1" x14ac:dyDescent="0.25">
      <c r="A46" s="12" t="s">
        <v>24</v>
      </c>
      <c r="B46" s="12"/>
    </row>
    <row r="47" spans="1:4" s="2" customFormat="1" x14ac:dyDescent="0.25">
      <c r="A47" s="75" t="s">
        <v>120</v>
      </c>
      <c r="B47" s="78">
        <f>B51</f>
        <v>5706296.04</v>
      </c>
      <c r="D47" s="51"/>
    </row>
    <row r="48" spans="1:4" s="2" customFormat="1" x14ac:dyDescent="0.25">
      <c r="A48" s="69" t="s">
        <v>121</v>
      </c>
      <c r="B48" s="70">
        <v>0</v>
      </c>
    </row>
    <row r="49" spans="1:2" s="2" customFormat="1" x14ac:dyDescent="0.25">
      <c r="A49" s="69" t="s">
        <v>124</v>
      </c>
      <c r="B49" s="70">
        <v>0</v>
      </c>
    </row>
    <row r="50" spans="1:2" s="2" customFormat="1" x14ac:dyDescent="0.25">
      <c r="A50" s="69" t="s">
        <v>154</v>
      </c>
      <c r="B50" s="70">
        <v>0</v>
      </c>
    </row>
    <row r="51" spans="1:2" s="2" customFormat="1" x14ac:dyDescent="0.25">
      <c r="A51" s="69" t="s">
        <v>122</v>
      </c>
      <c r="B51" s="70">
        <v>5706296.04</v>
      </c>
    </row>
    <row r="52" spans="1:2" s="2" customFormat="1" x14ac:dyDescent="0.25">
      <c r="A52" s="76" t="s">
        <v>25</v>
      </c>
      <c r="B52" s="77">
        <f>B53</f>
        <v>0</v>
      </c>
    </row>
    <row r="53" spans="1:2" s="2" customFormat="1" x14ac:dyDescent="0.25">
      <c r="A53" s="69" t="s">
        <v>123</v>
      </c>
      <c r="B53" s="71">
        <v>0</v>
      </c>
    </row>
    <row r="54" spans="1:2" s="2" customFormat="1" x14ac:dyDescent="0.25">
      <c r="A54" s="80" t="s">
        <v>26</v>
      </c>
      <c r="B54" s="81">
        <f>B55+B57+B58+B61+B62</f>
        <v>1095815.6399999999</v>
      </c>
    </row>
    <row r="55" spans="1:2" s="2" customFormat="1" x14ac:dyDescent="0.25">
      <c r="A55" s="5" t="s">
        <v>21</v>
      </c>
      <c r="B55" s="55">
        <v>4354.01</v>
      </c>
    </row>
    <row r="56" spans="1:2" s="2" customFormat="1" x14ac:dyDescent="0.25">
      <c r="A56" s="5" t="s">
        <v>111</v>
      </c>
      <c r="B56" s="55">
        <v>0</v>
      </c>
    </row>
    <row r="57" spans="1:2" s="2" customFormat="1" x14ac:dyDescent="0.25">
      <c r="A57" s="5" t="s">
        <v>112</v>
      </c>
      <c r="B57" s="55">
        <v>4379.3999999999996</v>
      </c>
    </row>
    <row r="58" spans="1:2" s="2" customFormat="1" x14ac:dyDescent="0.25">
      <c r="A58" s="5" t="s">
        <v>114</v>
      </c>
      <c r="B58" s="55">
        <v>580.47</v>
      </c>
    </row>
    <row r="59" spans="1:2" s="2" customFormat="1" x14ac:dyDescent="0.25">
      <c r="A59" s="5" t="s">
        <v>92</v>
      </c>
      <c r="B59" s="55">
        <v>0</v>
      </c>
    </row>
    <row r="60" spans="1:2" s="2" customFormat="1" x14ac:dyDescent="0.25">
      <c r="A60" s="5" t="s">
        <v>95</v>
      </c>
      <c r="B60" s="55">
        <v>0</v>
      </c>
    </row>
    <row r="61" spans="1:2" s="2" customFormat="1" x14ac:dyDescent="0.25">
      <c r="A61" s="5" t="s">
        <v>22</v>
      </c>
      <c r="B61" s="55">
        <v>311.83999999999997</v>
      </c>
    </row>
    <row r="62" spans="1:2" s="2" customFormat="1" x14ac:dyDescent="0.25">
      <c r="A62" s="14" t="s">
        <v>96</v>
      </c>
      <c r="B62" s="56">
        <v>1086189.92</v>
      </c>
    </row>
    <row r="63" spans="1:2" s="2" customFormat="1" x14ac:dyDescent="0.25">
      <c r="A63" s="79" t="s">
        <v>27</v>
      </c>
      <c r="B63" s="78">
        <f>B64</f>
        <v>5380.7</v>
      </c>
    </row>
    <row r="64" spans="1:2" s="2" customFormat="1" x14ac:dyDescent="0.25">
      <c r="A64" s="5" t="s">
        <v>113</v>
      </c>
      <c r="B64" s="56">
        <v>5380.7</v>
      </c>
    </row>
    <row r="65" spans="1:2" s="2" customFormat="1" x14ac:dyDescent="0.25">
      <c r="A65" s="6" t="s">
        <v>97</v>
      </c>
      <c r="B65" s="56">
        <v>73.260000000000005</v>
      </c>
    </row>
    <row r="66" spans="1:2" s="2" customFormat="1" x14ac:dyDescent="0.25">
      <c r="A66" s="6" t="s">
        <v>28</v>
      </c>
      <c r="B66" s="56">
        <v>7261.09</v>
      </c>
    </row>
    <row r="67" spans="1:2" s="2" customFormat="1" x14ac:dyDescent="0.25">
      <c r="A67" s="6" t="s">
        <v>29</v>
      </c>
      <c r="B67" s="56">
        <v>0</v>
      </c>
    </row>
    <row r="68" spans="1:2" s="2" customFormat="1" x14ac:dyDescent="0.25">
      <c r="A68" s="6" t="s">
        <v>30</v>
      </c>
      <c r="B68" s="56">
        <v>0</v>
      </c>
    </row>
    <row r="69" spans="1:2" s="2" customFormat="1" x14ac:dyDescent="0.25">
      <c r="A69" s="6" t="s">
        <v>107</v>
      </c>
      <c r="B69" s="56">
        <v>0</v>
      </c>
    </row>
    <row r="70" spans="1:2" s="2" customFormat="1" x14ac:dyDescent="0.25">
      <c r="A70" s="6" t="s">
        <v>57</v>
      </c>
      <c r="B70" s="56">
        <v>0</v>
      </c>
    </row>
    <row r="71" spans="1:2" s="2" customFormat="1" x14ac:dyDescent="0.25">
      <c r="A71" s="6" t="s">
        <v>31</v>
      </c>
      <c r="B71" s="56">
        <v>0</v>
      </c>
    </row>
    <row r="72" spans="1:2" s="2" customFormat="1" x14ac:dyDescent="0.25">
      <c r="A72" s="6" t="s">
        <v>90</v>
      </c>
      <c r="B72" s="56">
        <v>0</v>
      </c>
    </row>
    <row r="73" spans="1:2" s="2" customFormat="1" x14ac:dyDescent="0.25">
      <c r="A73" s="6" t="s">
        <v>32</v>
      </c>
      <c r="B73" s="56">
        <v>0</v>
      </c>
    </row>
    <row r="74" spans="1:2" s="2" customFormat="1" x14ac:dyDescent="0.25">
      <c r="A74" s="15" t="s">
        <v>33</v>
      </c>
      <c r="B74" s="57">
        <f>B66+B65+B63+B54+B47</f>
        <v>6814826.7300000004</v>
      </c>
    </row>
    <row r="75" spans="1:2" s="2" customFormat="1" x14ac:dyDescent="0.25">
      <c r="A75" s="16"/>
      <c r="B75" s="33"/>
    </row>
    <row r="76" spans="1:2" s="2" customFormat="1" x14ac:dyDescent="0.25">
      <c r="A76" s="17" t="s">
        <v>34</v>
      </c>
      <c r="B76" s="34"/>
    </row>
    <row r="77" spans="1:2" s="2" customFormat="1" x14ac:dyDescent="0.25">
      <c r="A77" s="75" t="s">
        <v>35</v>
      </c>
      <c r="B77" s="83">
        <f>B79+B80+B81+B82</f>
        <v>55573105.520000003</v>
      </c>
    </row>
    <row r="78" spans="1:2" s="2" customFormat="1" x14ac:dyDescent="0.25">
      <c r="A78" s="5" t="s">
        <v>21</v>
      </c>
      <c r="B78" s="58">
        <v>0</v>
      </c>
    </row>
    <row r="79" spans="1:2" s="2" customFormat="1" x14ac:dyDescent="0.25">
      <c r="A79" s="5" t="s">
        <v>22</v>
      </c>
      <c r="B79" s="58">
        <v>5650936.0899999999</v>
      </c>
    </row>
    <row r="80" spans="1:2" s="2" customFormat="1" x14ac:dyDescent="0.25">
      <c r="A80" s="5" t="s">
        <v>98</v>
      </c>
      <c r="B80" s="58">
        <v>49513203.030000001</v>
      </c>
    </row>
    <row r="81" spans="1:2" s="2" customFormat="1" x14ac:dyDescent="0.25">
      <c r="A81" s="5" t="s">
        <v>112</v>
      </c>
      <c r="B81" s="55">
        <v>403808.16</v>
      </c>
    </row>
    <row r="82" spans="1:2" s="2" customFormat="1" x14ac:dyDescent="0.25">
      <c r="A82" s="5" t="s">
        <v>114</v>
      </c>
      <c r="B82" s="55">
        <v>5158.24</v>
      </c>
    </row>
    <row r="83" spans="1:2" s="2" customFormat="1" x14ac:dyDescent="0.25">
      <c r="A83" s="18" t="s">
        <v>93</v>
      </c>
      <c r="B83" s="58">
        <v>0</v>
      </c>
    </row>
    <row r="84" spans="1:2" s="2" customFormat="1" x14ac:dyDescent="0.25">
      <c r="A84" s="75" t="s">
        <v>36</v>
      </c>
      <c r="B84" s="82">
        <f>B86</f>
        <v>55573105.520000003</v>
      </c>
    </row>
    <row r="85" spans="1:2" s="2" customFormat="1" x14ac:dyDescent="0.25">
      <c r="A85" s="5" t="s">
        <v>113</v>
      </c>
      <c r="B85" s="55">
        <v>0</v>
      </c>
    </row>
    <row r="86" spans="1:2" s="2" customFormat="1" x14ac:dyDescent="0.25">
      <c r="A86" s="15" t="s">
        <v>37</v>
      </c>
      <c r="B86" s="59">
        <v>55573105.520000003</v>
      </c>
    </row>
    <row r="87" spans="1:2" s="20" customFormat="1" x14ac:dyDescent="0.25">
      <c r="A87" s="19"/>
      <c r="B87" s="35"/>
    </row>
    <row r="88" spans="1:2" s="2" customFormat="1" x14ac:dyDescent="0.25">
      <c r="A88" s="21" t="s">
        <v>38</v>
      </c>
      <c r="B88" s="36"/>
    </row>
    <row r="89" spans="1:2" s="2" customFormat="1" x14ac:dyDescent="0.25">
      <c r="A89" s="84" t="s">
        <v>39</v>
      </c>
      <c r="B89" s="83">
        <f>B90+B91+B92+B93</f>
        <v>54650089.100000001</v>
      </c>
    </row>
    <row r="90" spans="1:2" s="2" customFormat="1" x14ac:dyDescent="0.25">
      <c r="A90" s="18" t="s">
        <v>21</v>
      </c>
      <c r="B90" s="58">
        <v>0</v>
      </c>
    </row>
    <row r="91" spans="1:2" s="2" customFormat="1" x14ac:dyDescent="0.25">
      <c r="A91" s="18" t="s">
        <v>22</v>
      </c>
      <c r="B91" s="58">
        <v>4921316.96</v>
      </c>
    </row>
    <row r="92" spans="1:2" s="2" customFormat="1" x14ac:dyDescent="0.25">
      <c r="A92" s="18" t="s">
        <v>96</v>
      </c>
      <c r="B92" s="58">
        <v>48997298.140000001</v>
      </c>
    </row>
    <row r="93" spans="1:2" s="2" customFormat="1" x14ac:dyDescent="0.25">
      <c r="A93" s="5" t="s">
        <v>112</v>
      </c>
      <c r="B93" s="55">
        <v>731474</v>
      </c>
    </row>
    <row r="94" spans="1:2" s="2" customFormat="1" x14ac:dyDescent="0.25">
      <c r="A94" s="5" t="s">
        <v>115</v>
      </c>
      <c r="B94" s="55">
        <v>0</v>
      </c>
    </row>
    <row r="95" spans="1:2" s="2" customFormat="1" x14ac:dyDescent="0.25">
      <c r="A95" s="18" t="s">
        <v>93</v>
      </c>
      <c r="B95" s="58">
        <v>0</v>
      </c>
    </row>
    <row r="96" spans="1:2" s="2" customFormat="1" x14ac:dyDescent="0.25">
      <c r="A96" s="19" t="s">
        <v>40</v>
      </c>
      <c r="B96" s="33"/>
    </row>
    <row r="97" spans="1:2" s="2" customFormat="1" x14ac:dyDescent="0.25">
      <c r="A97" s="79" t="s">
        <v>41</v>
      </c>
      <c r="B97" s="85">
        <v>0</v>
      </c>
    </row>
    <row r="98" spans="1:2" s="2" customFormat="1" x14ac:dyDescent="0.25">
      <c r="A98" s="5" t="s">
        <v>113</v>
      </c>
      <c r="B98" s="55">
        <v>0</v>
      </c>
    </row>
    <row r="99" spans="1:2" s="2" customFormat="1" x14ac:dyDescent="0.25">
      <c r="A99" s="19" t="s">
        <v>42</v>
      </c>
      <c r="B99" s="58">
        <v>0</v>
      </c>
    </row>
    <row r="100" spans="1:2" s="2" customFormat="1" x14ac:dyDescent="0.25">
      <c r="A100" s="17" t="s">
        <v>43</v>
      </c>
      <c r="B100" s="60">
        <v>54650089.100000001</v>
      </c>
    </row>
    <row r="101" spans="1:2" s="20" customFormat="1" x14ac:dyDescent="0.25">
      <c r="A101" s="19"/>
      <c r="B101" s="35"/>
    </row>
    <row r="102" spans="1:2" s="2" customFormat="1" x14ac:dyDescent="0.25">
      <c r="A102" s="17" t="s">
        <v>44</v>
      </c>
      <c r="B102" s="37"/>
    </row>
    <row r="103" spans="1:2" s="2" customFormat="1" x14ac:dyDescent="0.25">
      <c r="A103" s="17" t="s">
        <v>45</v>
      </c>
      <c r="B103" s="17"/>
    </row>
    <row r="104" spans="1:2" s="2" customFormat="1" x14ac:dyDescent="0.25">
      <c r="A104" s="22" t="s">
        <v>46</v>
      </c>
      <c r="B104" s="56">
        <v>982083.8</v>
      </c>
    </row>
    <row r="105" spans="1:2" s="2" customFormat="1" x14ac:dyDescent="0.25">
      <c r="A105" s="23" t="s">
        <v>47</v>
      </c>
      <c r="B105" s="56">
        <v>4367587.68</v>
      </c>
    </row>
    <row r="106" spans="1:2" s="2" customFormat="1" x14ac:dyDescent="0.25">
      <c r="A106" s="23" t="s">
        <v>48</v>
      </c>
      <c r="B106" s="56">
        <v>230460.21</v>
      </c>
    </row>
    <row r="107" spans="1:2" s="2" customFormat="1" x14ac:dyDescent="0.25">
      <c r="A107" s="23" t="s">
        <v>94</v>
      </c>
      <c r="B107" s="56">
        <v>0</v>
      </c>
    </row>
    <row r="108" spans="1:2" s="2" customFormat="1" x14ac:dyDescent="0.25">
      <c r="A108" s="22" t="s">
        <v>49</v>
      </c>
      <c r="B108" s="55">
        <v>66963.03</v>
      </c>
    </row>
    <row r="109" spans="1:2" s="2" customFormat="1" x14ac:dyDescent="0.25">
      <c r="A109" s="22" t="s">
        <v>50</v>
      </c>
      <c r="B109" s="56">
        <v>824920.98</v>
      </c>
    </row>
    <row r="110" spans="1:2" s="2" customFormat="1" x14ac:dyDescent="0.25">
      <c r="A110" s="22" t="s">
        <v>105</v>
      </c>
      <c r="B110" s="56">
        <v>9160.7999999999993</v>
      </c>
    </row>
    <row r="111" spans="1:2" s="2" customFormat="1" x14ac:dyDescent="0.25">
      <c r="A111" s="22" t="s">
        <v>51</v>
      </c>
      <c r="B111" s="56">
        <v>157897</v>
      </c>
    </row>
    <row r="112" spans="1:2" s="2" customFormat="1" ht="30" x14ac:dyDescent="0.25">
      <c r="A112" s="22" t="s">
        <v>52</v>
      </c>
      <c r="B112" s="61">
        <v>0</v>
      </c>
    </row>
    <row r="113" spans="1:2" s="2" customFormat="1" x14ac:dyDescent="0.25">
      <c r="A113" s="18" t="s">
        <v>53</v>
      </c>
      <c r="B113" s="55">
        <v>0</v>
      </c>
    </row>
    <row r="114" spans="1:2" s="2" customFormat="1" x14ac:dyDescent="0.25">
      <c r="A114" s="18" t="s">
        <v>54</v>
      </c>
      <c r="B114" s="56">
        <v>27697.15</v>
      </c>
    </row>
    <row r="115" spans="1:2" s="2" customFormat="1" x14ac:dyDescent="0.25">
      <c r="A115" s="18" t="s">
        <v>55</v>
      </c>
      <c r="B115" s="56">
        <v>21710.36</v>
      </c>
    </row>
    <row r="116" spans="1:2" s="2" customFormat="1" x14ac:dyDescent="0.25">
      <c r="A116" s="18" t="s">
        <v>56</v>
      </c>
      <c r="B116" s="56">
        <v>2200</v>
      </c>
    </row>
    <row r="117" spans="1:2" s="2" customFormat="1" x14ac:dyDescent="0.25">
      <c r="A117" s="18" t="s">
        <v>106</v>
      </c>
      <c r="B117" s="56">
        <v>0</v>
      </c>
    </row>
    <row r="118" spans="1:2" s="2" customFormat="1" x14ac:dyDescent="0.25">
      <c r="A118" s="18" t="s">
        <v>57</v>
      </c>
      <c r="B118" s="62">
        <v>0</v>
      </c>
    </row>
    <row r="119" spans="1:2" s="2" customFormat="1" x14ac:dyDescent="0.25">
      <c r="A119" s="18" t="s">
        <v>58</v>
      </c>
      <c r="B119" s="56">
        <v>0</v>
      </c>
    </row>
    <row r="120" spans="1:2" s="2" customFormat="1" x14ac:dyDescent="0.25">
      <c r="A120" s="18" t="s">
        <v>31</v>
      </c>
      <c r="B120" s="56">
        <v>0</v>
      </c>
    </row>
    <row r="121" spans="1:2" s="2" customFormat="1" x14ac:dyDescent="0.25">
      <c r="A121" s="18" t="s">
        <v>59</v>
      </c>
      <c r="B121" s="55">
        <v>167.52</v>
      </c>
    </row>
    <row r="122" spans="1:2" s="2" customFormat="1" x14ac:dyDescent="0.25">
      <c r="A122" s="18" t="s">
        <v>60</v>
      </c>
      <c r="B122" s="55">
        <v>465.2</v>
      </c>
    </row>
    <row r="123" spans="1:2" s="2" customFormat="1" x14ac:dyDescent="0.25">
      <c r="A123" s="19" t="s">
        <v>61</v>
      </c>
      <c r="B123" s="63">
        <f>B122+B121+B116+B115+B114+B111+B110+B109+B108+B106+B105+B104</f>
        <v>6691313.7299999995</v>
      </c>
    </row>
    <row r="124" spans="1:2" s="2" customFormat="1" x14ac:dyDescent="0.25">
      <c r="A124" s="19"/>
      <c r="B124" s="38"/>
    </row>
    <row r="125" spans="1:2" s="2" customFormat="1" x14ac:dyDescent="0.25">
      <c r="A125" s="17" t="s">
        <v>62</v>
      </c>
      <c r="B125" s="86"/>
    </row>
    <row r="126" spans="1:2" s="2" customFormat="1" x14ac:dyDescent="0.25">
      <c r="A126" s="22" t="s">
        <v>63</v>
      </c>
      <c r="B126" s="55">
        <v>0</v>
      </c>
    </row>
    <row r="127" spans="1:2" s="2" customFormat="1" x14ac:dyDescent="0.25">
      <c r="A127" s="22" t="s">
        <v>64</v>
      </c>
      <c r="B127" s="55">
        <v>5560</v>
      </c>
    </row>
    <row r="128" spans="1:2" s="2" customFormat="1" x14ac:dyDescent="0.25">
      <c r="A128" s="18" t="s">
        <v>65</v>
      </c>
      <c r="B128" s="61">
        <v>0</v>
      </c>
    </row>
    <row r="129" spans="1:2" s="2" customFormat="1" x14ac:dyDescent="0.25">
      <c r="A129" s="18" t="s">
        <v>66</v>
      </c>
      <c r="B129" s="61">
        <v>0</v>
      </c>
    </row>
    <row r="130" spans="1:2" s="2" customFormat="1" x14ac:dyDescent="0.25">
      <c r="A130" s="19" t="s">
        <v>67</v>
      </c>
      <c r="B130" s="57">
        <f>B126+B127+B128+B129</f>
        <v>5560</v>
      </c>
    </row>
    <row r="131" spans="1:2" s="2" customFormat="1" ht="14.25" customHeight="1" x14ac:dyDescent="0.25">
      <c r="A131" s="19" t="s">
        <v>68</v>
      </c>
      <c r="B131" s="57">
        <f>B130+B123</f>
        <v>6696873.7299999995</v>
      </c>
    </row>
    <row r="132" spans="1:2" s="2" customFormat="1" x14ac:dyDescent="0.25">
      <c r="A132" s="19"/>
      <c r="B132" s="33"/>
    </row>
    <row r="133" spans="1:2" s="2" customFormat="1" x14ac:dyDescent="0.25">
      <c r="A133" s="21" t="s">
        <v>69</v>
      </c>
      <c r="B133" s="36"/>
    </row>
    <row r="134" spans="1:2" s="2" customFormat="1" x14ac:dyDescent="0.25">
      <c r="A134" s="22" t="s">
        <v>70</v>
      </c>
      <c r="B134" s="64">
        <v>0</v>
      </c>
    </row>
    <row r="135" spans="1:2" s="2" customFormat="1" x14ac:dyDescent="0.25">
      <c r="A135" s="22" t="s">
        <v>71</v>
      </c>
      <c r="B135" s="65">
        <v>0</v>
      </c>
    </row>
    <row r="136" spans="1:2" s="2" customFormat="1" x14ac:dyDescent="0.25">
      <c r="A136" s="24" t="s">
        <v>72</v>
      </c>
      <c r="B136" s="39"/>
    </row>
    <row r="137" spans="1:2" s="20" customFormat="1" x14ac:dyDescent="0.25">
      <c r="A137" s="95"/>
      <c r="B137" s="95"/>
    </row>
    <row r="138" spans="1:2" s="2" customFormat="1" x14ac:dyDescent="0.25">
      <c r="A138" s="12" t="s">
        <v>159</v>
      </c>
      <c r="B138" s="40"/>
    </row>
    <row r="139" spans="1:2" s="2" customFormat="1" x14ac:dyDescent="0.25">
      <c r="A139" s="1" t="s">
        <v>73</v>
      </c>
      <c r="B139" s="52">
        <v>0</v>
      </c>
    </row>
    <row r="140" spans="1:2" s="2" customFormat="1" x14ac:dyDescent="0.25">
      <c r="A140" s="87" t="s">
        <v>74</v>
      </c>
      <c r="B140" s="88">
        <f>B142+B143+B144+B145+B147</f>
        <v>62752.71</v>
      </c>
    </row>
    <row r="141" spans="1:2" s="2" customFormat="1" x14ac:dyDescent="0.25">
      <c r="A141" s="25" t="s">
        <v>99</v>
      </c>
      <c r="B141" s="66">
        <v>0</v>
      </c>
    </row>
    <row r="142" spans="1:2" s="2" customFormat="1" x14ac:dyDescent="0.25">
      <c r="A142" s="25" t="s">
        <v>19</v>
      </c>
      <c r="B142" s="66">
        <v>333.1</v>
      </c>
    </row>
    <row r="143" spans="1:2" s="2" customFormat="1" x14ac:dyDescent="0.25">
      <c r="A143" s="25" t="s">
        <v>100</v>
      </c>
      <c r="B143" s="66">
        <v>0</v>
      </c>
    </row>
    <row r="144" spans="1:2" s="2" customFormat="1" x14ac:dyDescent="0.25">
      <c r="A144" s="25" t="s">
        <v>116</v>
      </c>
      <c r="B144" s="66">
        <v>15959.76</v>
      </c>
    </row>
    <row r="145" spans="1:2" s="2" customFormat="1" x14ac:dyDescent="0.25">
      <c r="A145" s="25" t="s">
        <v>117</v>
      </c>
      <c r="B145" s="66">
        <v>0.01</v>
      </c>
    </row>
    <row r="146" spans="1:2" s="2" customFormat="1" x14ac:dyDescent="0.25">
      <c r="A146" s="25" t="s">
        <v>118</v>
      </c>
      <c r="B146" s="66">
        <v>0</v>
      </c>
    </row>
    <row r="147" spans="1:2" s="2" customFormat="1" x14ac:dyDescent="0.25">
      <c r="A147" s="25" t="s">
        <v>88</v>
      </c>
      <c r="B147" s="66">
        <v>46459.839999999997</v>
      </c>
    </row>
    <row r="148" spans="1:2" s="2" customFormat="1" x14ac:dyDescent="0.25">
      <c r="A148" s="25" t="s">
        <v>87</v>
      </c>
      <c r="B148" s="41"/>
    </row>
    <row r="149" spans="1:2" s="2" customFormat="1" x14ac:dyDescent="0.25">
      <c r="A149" s="25" t="s">
        <v>17</v>
      </c>
      <c r="B149" s="66">
        <v>0</v>
      </c>
    </row>
    <row r="150" spans="1:2" s="2" customFormat="1" x14ac:dyDescent="0.25">
      <c r="A150" s="87" t="s">
        <v>75</v>
      </c>
      <c r="B150" s="88">
        <f>B151+B152+B153+B154+B156+B157</f>
        <v>115992606.84</v>
      </c>
    </row>
    <row r="151" spans="1:2" s="2" customFormat="1" x14ac:dyDescent="0.25">
      <c r="A151" s="25" t="s">
        <v>101</v>
      </c>
      <c r="B151" s="66">
        <v>112873822.97</v>
      </c>
    </row>
    <row r="152" spans="1:2" s="2" customFormat="1" x14ac:dyDescent="0.25">
      <c r="A152" s="5" t="s">
        <v>112</v>
      </c>
      <c r="B152" s="55">
        <v>820865.92</v>
      </c>
    </row>
    <row r="153" spans="1:2" s="2" customFormat="1" x14ac:dyDescent="0.25">
      <c r="A153" s="5" t="s">
        <v>113</v>
      </c>
      <c r="B153" s="55">
        <v>638669.59</v>
      </c>
    </row>
    <row r="154" spans="1:2" s="2" customFormat="1" x14ac:dyDescent="0.25">
      <c r="A154" s="5" t="s">
        <v>115</v>
      </c>
      <c r="B154" s="55">
        <v>65878.27</v>
      </c>
    </row>
    <row r="155" spans="1:2" s="26" customFormat="1" x14ac:dyDescent="0.25">
      <c r="A155" s="18" t="s">
        <v>93</v>
      </c>
      <c r="B155" s="67">
        <v>0</v>
      </c>
    </row>
    <row r="156" spans="1:2" s="2" customFormat="1" x14ac:dyDescent="0.25">
      <c r="A156" s="25" t="s">
        <v>22</v>
      </c>
      <c r="B156" s="66">
        <v>1119219.3</v>
      </c>
    </row>
    <row r="157" spans="1:2" s="2" customFormat="1" x14ac:dyDescent="0.25">
      <c r="A157" s="25" t="s">
        <v>89</v>
      </c>
      <c r="B157" s="66">
        <v>474150.79</v>
      </c>
    </row>
    <row r="158" spans="1:2" s="2" customFormat="1" x14ac:dyDescent="0.25">
      <c r="A158" s="24" t="s">
        <v>76</v>
      </c>
      <c r="B158" s="68">
        <f>B150+B140</f>
        <v>116055359.55</v>
      </c>
    </row>
    <row r="159" spans="1:2" s="2" customFormat="1" x14ac:dyDescent="0.25">
      <c r="A159" s="27" t="s">
        <v>77</v>
      </c>
      <c r="B159" s="42"/>
    </row>
    <row r="160" spans="1:2" s="2" customFormat="1" x14ac:dyDescent="0.25">
      <c r="A160" s="28" t="s">
        <v>78</v>
      </c>
      <c r="B160" s="43"/>
    </row>
    <row r="161" spans="1:2" s="2" customFormat="1" x14ac:dyDescent="0.25">
      <c r="A161" s="89" t="s">
        <v>79</v>
      </c>
      <c r="B161" s="90">
        <v>0</v>
      </c>
    </row>
    <row r="162" spans="1:2" s="2" customFormat="1" x14ac:dyDescent="0.25">
      <c r="A162" s="89" t="s">
        <v>80</v>
      </c>
      <c r="B162" s="90">
        <v>0</v>
      </c>
    </row>
    <row r="163" spans="1:2" s="2" customFormat="1" x14ac:dyDescent="0.25">
      <c r="A163" s="89" t="s">
        <v>81</v>
      </c>
      <c r="B163" s="90">
        <v>0</v>
      </c>
    </row>
    <row r="164" spans="1:2" s="2" customFormat="1" x14ac:dyDescent="0.25">
      <c r="A164" s="91" t="s">
        <v>82</v>
      </c>
      <c r="B164" s="92">
        <f>B163+B162+B161</f>
        <v>0</v>
      </c>
    </row>
    <row r="165" spans="1:2" s="2" customFormat="1" x14ac:dyDescent="0.25">
      <c r="A165" s="96" t="s">
        <v>83</v>
      </c>
      <c r="B165" s="96"/>
    </row>
    <row r="166" spans="1:2" s="2" customFormat="1" x14ac:dyDescent="0.25">
      <c r="A166" s="96"/>
      <c r="B166" s="96"/>
    </row>
    <row r="167" spans="1:2" s="2" customFormat="1" x14ac:dyDescent="0.25">
      <c r="A167" s="96"/>
      <c r="B167" s="96"/>
    </row>
    <row r="168" spans="1:2" s="2" customFormat="1" x14ac:dyDescent="0.25">
      <c r="A168" s="29" t="s">
        <v>84</v>
      </c>
      <c r="B168" s="29"/>
    </row>
    <row r="169" spans="1:2" s="2" customFormat="1" x14ac:dyDescent="0.25">
      <c r="A169" s="29"/>
      <c r="B169" s="29"/>
    </row>
    <row r="170" spans="1:2" s="2" customFormat="1" x14ac:dyDescent="0.25">
      <c r="A170" s="29" t="s">
        <v>85</v>
      </c>
      <c r="B170" s="29" t="s">
        <v>86</v>
      </c>
    </row>
    <row r="171" spans="1:2" s="2" customFormat="1" x14ac:dyDescent="0.25"/>
    <row r="172" spans="1:2" s="2" customFormat="1" x14ac:dyDescent="0.25"/>
  </sheetData>
  <mergeCells count="10">
    <mergeCell ref="A22:B22"/>
    <mergeCell ref="B23:B24"/>
    <mergeCell ref="A137:B137"/>
    <mergeCell ref="A165:B167"/>
    <mergeCell ref="A2:B7"/>
    <mergeCell ref="A8:B9"/>
    <mergeCell ref="A10:B10"/>
    <mergeCell ref="A12:B12"/>
    <mergeCell ref="A14:B14"/>
    <mergeCell ref="A17:B17"/>
  </mergeCells>
  <pageMargins left="0.511811024" right="0.511811024" top="0.78740157499999996" bottom="0.78740157499999996" header="0.31496062000000002" footer="0.31496062000000002"/>
  <pageSetup scale="90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F547B-BE2C-4756-B14A-2717830BF4EA}">
  <dimension ref="A1:N29"/>
  <sheetViews>
    <sheetView topLeftCell="C1" workbookViewId="0">
      <selection activeCell="O15" sqref="O15"/>
    </sheetView>
  </sheetViews>
  <sheetFormatPr defaultRowHeight="15" x14ac:dyDescent="0.25"/>
  <cols>
    <col min="2" max="2" width="34.5703125" customWidth="1"/>
    <col min="6" max="6" width="22.5703125" customWidth="1"/>
    <col min="7" max="7" width="12.140625" bestFit="1" customWidth="1"/>
    <col min="8" max="8" width="16.85546875" customWidth="1"/>
    <col min="9" max="9" width="15.85546875" bestFit="1" customWidth="1"/>
    <col min="14" max="14" width="16.7109375" customWidth="1"/>
  </cols>
  <sheetData>
    <row r="1" spans="1:14" x14ac:dyDescent="0.25">
      <c r="B1" t="s">
        <v>153</v>
      </c>
    </row>
    <row r="2" spans="1:14" x14ac:dyDescent="0.25">
      <c r="B2" t="s">
        <v>125</v>
      </c>
      <c r="C2" t="s">
        <v>140</v>
      </c>
      <c r="G2" t="s">
        <v>143</v>
      </c>
      <c r="M2" s="101" t="s">
        <v>148</v>
      </c>
      <c r="N2" s="101"/>
    </row>
    <row r="3" spans="1:14" x14ac:dyDescent="0.25">
      <c r="L3">
        <v>1</v>
      </c>
      <c r="M3" t="s">
        <v>149</v>
      </c>
      <c r="N3" s="48">
        <v>5765421.8899999997</v>
      </c>
    </row>
    <row r="4" spans="1:14" x14ac:dyDescent="0.25">
      <c r="A4" t="s">
        <v>126</v>
      </c>
      <c r="B4" s="50">
        <v>5765421.8899999997</v>
      </c>
      <c r="L4">
        <v>2</v>
      </c>
      <c r="M4" t="s">
        <v>127</v>
      </c>
      <c r="N4" s="48">
        <v>5746296.04</v>
      </c>
    </row>
    <row r="5" spans="1:14" x14ac:dyDescent="0.25">
      <c r="A5" t="s">
        <v>127</v>
      </c>
      <c r="B5" s="50">
        <v>5746296.04</v>
      </c>
      <c r="L5">
        <v>3</v>
      </c>
      <c r="M5" t="s">
        <v>150</v>
      </c>
      <c r="N5" s="45">
        <v>5746296.04</v>
      </c>
    </row>
    <row r="6" spans="1:14" x14ac:dyDescent="0.25">
      <c r="A6" t="s">
        <v>128</v>
      </c>
      <c r="B6" s="50">
        <v>5746296.04</v>
      </c>
      <c r="L6">
        <v>4</v>
      </c>
      <c r="M6" t="s">
        <v>129</v>
      </c>
      <c r="N6" s="45">
        <v>5790412.1900000004</v>
      </c>
    </row>
    <row r="7" spans="1:14" x14ac:dyDescent="0.25">
      <c r="A7" t="s">
        <v>129</v>
      </c>
      <c r="B7" s="50">
        <v>5790412.1900000004</v>
      </c>
      <c r="L7">
        <v>5</v>
      </c>
      <c r="M7" t="s">
        <v>152</v>
      </c>
      <c r="N7" s="45">
        <v>5886767.2199999997</v>
      </c>
    </row>
    <row r="8" spans="1:14" x14ac:dyDescent="0.25">
      <c r="A8" t="s">
        <v>130</v>
      </c>
      <c r="B8" s="50">
        <v>5886767.2199999997</v>
      </c>
      <c r="L8">
        <v>6</v>
      </c>
      <c r="M8" t="s">
        <v>131</v>
      </c>
      <c r="N8" s="44">
        <v>5787310.4100000001</v>
      </c>
    </row>
    <row r="9" spans="1:14" x14ac:dyDescent="0.25">
      <c r="A9" t="s">
        <v>144</v>
      </c>
      <c r="B9" s="50">
        <f>SUM(B4:B8)</f>
        <v>28935193.379999999</v>
      </c>
      <c r="L9">
        <v>7</v>
      </c>
      <c r="M9" t="s">
        <v>132</v>
      </c>
      <c r="N9" s="44">
        <v>5791361.9199999999</v>
      </c>
    </row>
    <row r="10" spans="1:14" x14ac:dyDescent="0.25">
      <c r="L10">
        <v>8</v>
      </c>
      <c r="M10" t="s">
        <v>151</v>
      </c>
      <c r="N10" s="44">
        <v>5436687.6500000004</v>
      </c>
    </row>
    <row r="11" spans="1:14" x14ac:dyDescent="0.25">
      <c r="B11" t="s">
        <v>138</v>
      </c>
      <c r="C11" t="s">
        <v>139</v>
      </c>
      <c r="L11">
        <v>9</v>
      </c>
      <c r="M11" t="s">
        <v>134</v>
      </c>
      <c r="N11" s="44">
        <v>6663519.8700000001</v>
      </c>
    </row>
    <row r="12" spans="1:14" x14ac:dyDescent="0.25">
      <c r="A12" t="s">
        <v>131</v>
      </c>
      <c r="B12" s="50">
        <v>5787310.4100000001</v>
      </c>
      <c r="L12">
        <v>10</v>
      </c>
      <c r="M12" t="s">
        <v>135</v>
      </c>
      <c r="N12" s="44">
        <v>6254247.0800000001</v>
      </c>
    </row>
    <row r="13" spans="1:14" x14ac:dyDescent="0.25">
      <c r="A13" t="s">
        <v>132</v>
      </c>
      <c r="B13" s="50">
        <v>5791361.9199999999</v>
      </c>
      <c r="L13">
        <v>11</v>
      </c>
      <c r="M13" t="s">
        <v>136</v>
      </c>
      <c r="N13" s="46">
        <v>5960748.1600000001</v>
      </c>
    </row>
    <row r="14" spans="1:14" x14ac:dyDescent="0.25">
      <c r="A14" t="s">
        <v>133</v>
      </c>
      <c r="B14" s="50">
        <v>5436687.6500000004</v>
      </c>
      <c r="L14">
        <v>12</v>
      </c>
      <c r="M14" t="s">
        <v>137</v>
      </c>
      <c r="N14" s="49">
        <v>5989010.2199999997</v>
      </c>
    </row>
    <row r="15" spans="1:14" x14ac:dyDescent="0.25">
      <c r="A15" t="s">
        <v>134</v>
      </c>
      <c r="B15" s="50">
        <v>6663519.8700000001</v>
      </c>
      <c r="M15" t="s">
        <v>145</v>
      </c>
      <c r="N15" s="47">
        <f>SUM(N3:N14)</f>
        <v>70818078.689999998</v>
      </c>
    </row>
    <row r="16" spans="1:14" x14ac:dyDescent="0.25">
      <c r="A16" t="s">
        <v>135</v>
      </c>
      <c r="B16" s="50">
        <v>6254247.0800000001</v>
      </c>
    </row>
    <row r="17" spans="1:9" x14ac:dyDescent="0.25">
      <c r="A17" t="s">
        <v>145</v>
      </c>
      <c r="B17" s="50">
        <f>SUM(B12:B16)</f>
        <v>29933126.93</v>
      </c>
    </row>
    <row r="19" spans="1:9" x14ac:dyDescent="0.25">
      <c r="B19" t="s">
        <v>141</v>
      </c>
      <c r="C19" t="s">
        <v>142</v>
      </c>
      <c r="F19" t="s">
        <v>143</v>
      </c>
    </row>
    <row r="20" spans="1:9" x14ac:dyDescent="0.25">
      <c r="A20" t="s">
        <v>136</v>
      </c>
      <c r="B20">
        <v>5926354.0599999996</v>
      </c>
      <c r="F20" t="s">
        <v>136</v>
      </c>
      <c r="G20" s="50">
        <v>0</v>
      </c>
      <c r="I20" s="47"/>
    </row>
    <row r="21" spans="1:9" x14ac:dyDescent="0.25">
      <c r="A21" t="s">
        <v>137</v>
      </c>
      <c r="B21">
        <v>5944442.7000000002</v>
      </c>
      <c r="F21" t="s">
        <v>137</v>
      </c>
      <c r="G21" s="50">
        <v>8820</v>
      </c>
    </row>
    <row r="22" spans="1:9" x14ac:dyDescent="0.25">
      <c r="A22" t="s">
        <v>145</v>
      </c>
      <c r="B22" s="50">
        <f>SUM(B20:B21)</f>
        <v>11870796.76</v>
      </c>
      <c r="F22" t="s">
        <v>145</v>
      </c>
      <c r="G22" s="50">
        <f>SUM(G20:G21)</f>
        <v>8820</v>
      </c>
    </row>
    <row r="24" spans="1:9" x14ac:dyDescent="0.25">
      <c r="B24" t="s">
        <v>146</v>
      </c>
      <c r="I24" s="47"/>
    </row>
    <row r="25" spans="1:9" x14ac:dyDescent="0.25">
      <c r="A25" t="s">
        <v>136</v>
      </c>
      <c r="B25" s="50">
        <v>34394.1</v>
      </c>
    </row>
    <row r="26" spans="1:9" x14ac:dyDescent="0.25">
      <c r="A26" t="s">
        <v>137</v>
      </c>
      <c r="B26" s="50">
        <v>35747.519999999997</v>
      </c>
    </row>
    <row r="27" spans="1:9" x14ac:dyDescent="0.25">
      <c r="A27" t="s">
        <v>145</v>
      </c>
      <c r="B27" s="50">
        <f>SUM(B25:B26)</f>
        <v>70141.62</v>
      </c>
    </row>
    <row r="29" spans="1:9" x14ac:dyDescent="0.25">
      <c r="E29" t="s">
        <v>147</v>
      </c>
      <c r="F29" s="47">
        <f>B9+B17+B22+B27+G22</f>
        <v>70818078.690000013</v>
      </c>
    </row>
  </sheetData>
  <sortState xmlns:xlrd2="http://schemas.microsoft.com/office/spreadsheetml/2017/richdata2" ref="L3:N14">
    <sortCondition ref="L3:L14"/>
  </sortState>
  <mergeCells count="1">
    <mergeCell ref="M2:N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749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JANEIRO 2024</vt:lpstr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Raquel Vaccari Viana</cp:lastModifiedBy>
  <cp:revision>58</cp:revision>
  <cp:lastPrinted>2024-01-10T12:25:01Z</cp:lastPrinted>
  <dcterms:created xsi:type="dcterms:W3CDTF">2021-09-23T15:15:02Z</dcterms:created>
  <dcterms:modified xsi:type="dcterms:W3CDTF">2024-02-19T15:28:21Z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