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2FORMOSA\2024\04-2024-TRANSPARENCIA-ABRIL-IMED-FORMOSA\"/>
    </mc:Choice>
  </mc:AlternateContent>
  <xr:revisionPtr revIDLastSave="0" documentId="8_{2DA27A7D-3026-49EB-BF19-3FFFB3FEECAC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ABRIL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16" l="1"/>
  <c r="B115" i="16"/>
  <c r="B99" i="16"/>
  <c r="B98" i="16"/>
  <c r="B91" i="16"/>
  <c r="B86" i="16"/>
  <c r="B47" i="16"/>
  <c r="B65" i="16"/>
  <c r="B155" i="16"/>
  <c r="B145" i="16"/>
  <c r="B141" i="16"/>
  <c r="B138" i="16"/>
  <c r="B130" i="16"/>
  <c r="B169" i="16"/>
  <c r="B105" i="16" l="1"/>
  <c r="B104" i="16" s="1"/>
  <c r="B128" i="16"/>
  <c r="B90" i="16"/>
  <c r="B102" i="16"/>
  <c r="B143" i="16"/>
  <c r="B163" i="16"/>
  <c r="B79" i="16"/>
  <c r="B63" i="16"/>
  <c r="B54" i="16"/>
  <c r="B52" i="16"/>
  <c r="B36" i="16"/>
  <c r="B27" i="16"/>
  <c r="B136" i="16" l="1"/>
  <c r="B46" i="16"/>
  <c r="B78" i="16"/>
  <c r="B88" i="16"/>
  <c r="B76" i="16"/>
  <c r="B44" i="16"/>
  <c r="B25" i="16"/>
  <c r="B135" i="16"/>
</calcChain>
</file>

<file path=xl/sharedStrings.xml><?xml version="1.0" encoding="utf-8"?>
<sst xmlns="http://schemas.openxmlformats.org/spreadsheetml/2006/main" count="158" uniqueCount="137">
  <si>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</si>
  <si>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</si>
  <si>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</si>
  <si>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</si>
  <si>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</si>
  <si>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</si>
  <si>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</si>
  <si>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 Nº: 050/2022</t>
  </si>
  <si>
    <t>VIGÊNCIA DO CONTRATO DE GESTÃO/TERMO ADITIVO:                                                             INÍCIO 01/07/2022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</si>
  <si>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R$ 5.173.294,88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</si>
  <si>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</si>
  <si>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</si>
  <si>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</si>
  <si>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</si>
  <si>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</si>
  <si>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</si>
  <si>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SANTANDER C/C 13012519-2</t>
  </si>
  <si>
    <t>C.E.F  AG: 3009 C/C 1882-3</t>
  </si>
  <si>
    <t>SUPER DIGITAL</t>
  </si>
  <si>
    <t>1.3 Aplicações financeiras  (DETALHAR NÚMERO DA CONTA E FINALIDADE -SE CUSTEIO OU INVESTIMENTO)</t>
  </si>
  <si>
    <t>SANTANDER CDB: 13012519-2 – 3% FOLHA</t>
  </si>
  <si>
    <t>SANTANDER CONTAMAX: 1312519-2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</si>
  <si>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</si>
  <si>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</si>
  <si>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</si>
  <si>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</si>
  <si>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</si>
  <si>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</si>
  <si>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</si>
  <si>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</si>
  <si>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</si>
  <si>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</si>
  <si>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</si>
  <si>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</si>
  <si>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</si>
  <si>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</si>
  <si>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</si>
  <si>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</si>
  <si>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</si>
  <si>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</si>
  <si>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</si>
  <si>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</si>
  <si>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</si>
  <si>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</si>
  <si>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</si>
  <si>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</si>
  <si>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</si>
  <si>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</si>
  <si>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</si>
  <si>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</si>
  <si>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</si>
  <si>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</si>
  <si>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</si>
  <si>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</si>
  <si>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</si>
  <si>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</si>
  <si>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</si>
  <si>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</si>
  <si>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</si>
  <si>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</si>
  <si>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</si>
  <si>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</si>
  <si>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</si>
  <si>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</si>
  <si>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</si>
  <si>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</si>
  <si>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</si>
  <si>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</si>
  <si>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</si>
  <si>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</si>
  <si>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</si>
  <si>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</si>
  <si>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</si>
  <si>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</si>
  <si>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</si>
  <si>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</si>
  <si>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</si>
  <si>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</si>
  <si>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</si>
  <si>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</si>
  <si>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</si>
  <si>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</si>
  <si>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</si>
  <si>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</si>
  <si>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</si>
  <si>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FUNDO FIXO</t>
  </si>
  <si>
    <t>C.E.F AG:3009 C/C 1882-3</t>
  </si>
  <si>
    <t>SANTANDER CDB: 13012519-2 - 3% FOLHA</t>
  </si>
  <si>
    <t>Devolução de Pagamento Indevido</t>
  </si>
  <si>
    <t>CONTA APLICAÇÃO GIRO - C.E.F 1882-3</t>
  </si>
  <si>
    <t>CONTA APLICAÇÃO GIRO: 1882-3</t>
  </si>
  <si>
    <t>CONTA APLICAÇÃO GIRO:1882-3</t>
  </si>
  <si>
    <t>XP INVESTIMENTOS C/C 112835-0</t>
  </si>
  <si>
    <t>XP FUNDO DE INVESTIMENTOS 112835-0</t>
  </si>
  <si>
    <t>XP FUNDO INVESTIMENTOS 112835-0</t>
  </si>
  <si>
    <t>C.E.F AG:3009 C/C 1990-0</t>
  </si>
  <si>
    <t>XP INVESTIMENTOS C/C 11283561</t>
  </si>
  <si>
    <t>XP INVESTIMENTOS APLICAÇÃO 11283561</t>
  </si>
  <si>
    <t>C.E.F. AG: C/C 1990-0</t>
  </si>
  <si>
    <t>XP INVESTIMENTO C/C 11283561</t>
  </si>
  <si>
    <t>XP FUNDO DE INVESTIMENTO APLIC: 11283561</t>
  </si>
  <si>
    <t>Recibo de pagamento a Autônomo</t>
  </si>
  <si>
    <t>Custas Processuais</t>
  </si>
  <si>
    <t>Recursos Extracontratuais</t>
  </si>
  <si>
    <t>CONTA APLICAÇÃO GIRO C.E.F 6877-2 CUSTEIO</t>
  </si>
  <si>
    <t>CONTA APLICAÇÃO GIRO C.E.F 6878-0  INVESTIMENTO</t>
  </si>
  <si>
    <t>CONTA APLICAÇÃO GIRO C.E.F 6879-9 FUNDO RESCISÓRIO</t>
  </si>
  <si>
    <t>CONTA C.E.F  GIRO C/C 1882-3</t>
  </si>
  <si>
    <t>CONTA APLICAÇÃO 6877-2 CUSTEIO</t>
  </si>
  <si>
    <t>CONTA APLICAÇÃO 6878-0 INVESTIMENTO</t>
  </si>
  <si>
    <t>CONTA APLICAÇÃO 6879-9</t>
  </si>
  <si>
    <t>CONTA APLICAÇÃO 6879-9 FUNDO RESCISORIO</t>
  </si>
  <si>
    <t>C.E.F 0012 C/C 6877-2 CUSTEIO</t>
  </si>
  <si>
    <t>C.E.F 0012 C/C 6878-0 INVESTIMENTO</t>
  </si>
  <si>
    <t>C.E.F 0012 C/C 6879-9 FUNDO RESCISORIO</t>
  </si>
  <si>
    <t>SUPER DIGITAL C/C 770057923</t>
  </si>
  <si>
    <t>2.1 Repasse - CUSTEIO  (DETALHAR NÚMERO DA CONTA)</t>
  </si>
  <si>
    <t xml:space="preserve"> C.E.F  AG: 3009  C/C: 1882-3</t>
  </si>
  <si>
    <t xml:space="preserve">C.E.F AG: 0012 C/C : 6877-2 </t>
  </si>
  <si>
    <t xml:space="preserve">C.E.F AG: 0012 C/C : 6878-0 </t>
  </si>
  <si>
    <t xml:space="preserve"> C.E.F  AG: 3009  C/C: 1990-0</t>
  </si>
  <si>
    <t xml:space="preserve"> C.E.F AG: 0012 C/C : 6879-9</t>
  </si>
  <si>
    <t xml:space="preserve"> C.E.FAG.0012 C/C 6879-9 FUNDO RESCISÓRIO</t>
  </si>
  <si>
    <t xml:space="preserve"> C.E.F AG.0012 C/C 6878-0  INVESTIMENTO</t>
  </si>
  <si>
    <t xml:space="preserve"> C.E.F AG.0012 C/C  6877-2 CUSTEIO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</si>
  <si>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</si>
  <si>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</si>
  <si>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Outras Saídas</t>
  </si>
  <si>
    <t>2.5 Outras entradas</t>
  </si>
  <si>
    <t>Outras Entradas  (Transferencia do Contrato de Gestão 036/2022)</t>
  </si>
  <si>
    <t>Outras Entradas - Diversos</t>
  </si>
  <si>
    <t>5.1.3 Materiais</t>
  </si>
  <si>
    <t>Materiais e Insumos</t>
  </si>
  <si>
    <t>Investimentos</t>
  </si>
  <si>
    <t>Pensões Alimentícias</t>
  </si>
  <si>
    <t>7.SALDO BANCÁRIO FINAL EM 31.03.2024</t>
  </si>
  <si>
    <t>Competência:  ABRIL/2024 - CONTRATO 050/2022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</si>
</sst>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103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49" fontId="10" fillId="4" borderId="1" xfId="0" applyNumberFormat="1" applyFont="1" applyFill="1" applyBorder="1" applyAlignment="1">
      <alignment horizontal="left" vertical="center" wrapText="1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4" fillId="3" borderId="0" xfId="0" applyFont="1" applyFill="1" applyAlignment="1">
      <alignment vertical="center" wrapTex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44" fontId="4" fillId="3" borderId="1" xfId="2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4" fontId="0" fillId="0" borderId="1" xfId="2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 shrinkToFit="1"/>
    </xf>
    <xf numFmtId="44" fontId="12" fillId="3" borderId="1" xfId="2" applyFont="1" applyFill="1" applyBorder="1" applyAlignment="1">
      <alignment vertical="center" shrinkToFit="1"/>
    </xf>
    <xf numFmtId="44" fontId="12" fillId="4" borderId="1" xfId="2" applyFont="1" applyFill="1" applyBorder="1" applyAlignment="1" applyProtection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4" fontId="12" fillId="4" borderId="1" xfId="2" applyFont="1" applyFill="1" applyBorder="1"/>
    <xf numFmtId="0" fontId="12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44" fontId="12" fillId="0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4" fontId="11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2" fillId="6" borderId="1" xfId="0" applyNumberFormat="1" applyFont="1" applyFill="1" applyBorder="1" applyAlignment="1">
      <alignment vertical="center" shrinkToFit="1"/>
    </xf>
    <xf numFmtId="4" fontId="12" fillId="6" borderId="1" xfId="1" applyNumberFormat="1" applyFont="1" applyFill="1" applyBorder="1" applyAlignment="1" applyProtection="1">
      <alignment vertical="center"/>
    </xf>
    <xf numFmtId="44" fontId="0" fillId="6" borderId="1" xfId="1" applyNumberFormat="1" applyFont="1" applyFill="1" applyBorder="1" applyAlignment="1" applyProtection="1">
      <alignment vertical="center"/>
    </xf>
    <xf numFmtId="4" fontId="12" fillId="8" borderId="1" xfId="1" applyNumberFormat="1" applyFont="1" applyFill="1" applyBorder="1" applyAlignment="1" applyProtection="1">
      <alignment vertical="center"/>
    </xf>
    <xf numFmtId="44" fontId="12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1" fillId="9" borderId="1" xfId="2" applyFont="1" applyFill="1" applyBorder="1" applyAlignment="1">
      <alignment horizontal="right"/>
    </xf>
    <xf numFmtId="44" fontId="11" fillId="10" borderId="1" xfId="2" applyFont="1" applyFill="1" applyBorder="1" applyAlignment="1">
      <alignment vertical="center"/>
    </xf>
    <xf numFmtId="44" fontId="12" fillId="0" borderId="1" xfId="2" applyFont="1" applyBorder="1" applyAlignment="1">
      <alignment vertical="center"/>
    </xf>
    <xf numFmtId="44" fontId="12" fillId="0" borderId="1" xfId="2" applyFont="1" applyBorder="1" applyProtection="1"/>
    <xf numFmtId="44" fontId="9" fillId="0" borderId="1" xfId="2" applyBorder="1" applyProtection="1"/>
    <xf numFmtId="44" fontId="11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1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2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0" fontId="12" fillId="4" borderId="0" xfId="0" applyFont="1" applyFill="1"/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3105149</xdr:colOff>
      <xdr:row>0</xdr:row>
      <xdr:rowOff>95250</xdr:rowOff>
    </xdr:from>
    <xdr:to>
      <xdr:col>1</xdr:col>
      <xdr:colOff>2486024</xdr:colOff>
      <xdr:row>0</xdr:row>
      <xdr:rowOff>1019894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C05FF4-85FE-49A2-8801-E66F0AFAB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49" y="95250"/>
          <a:ext cx="5000625" cy="924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2162175</xdr:colOff>
      <xdr:row>0</xdr:row>
      <xdr:rowOff>1057275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2469ABA-7092-435B-8CA1-EC4F98135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169545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77"/>
  <sheetViews>
    <sheetView tabSelected="1" workbookViewId="0">
      <selection activeCell="B149" sqref="B149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8" t="s">
        <v>0</v>
      </c>
      <c r="B2" s="98"/>
    </row>
    <row r="3" spans="1:2" x14ac:dyDescent="0.25">
      <c r="A3" s="98"/>
      <c r="B3" s="98"/>
    </row>
    <row r="4" spans="1:2" x14ac:dyDescent="0.25">
      <c r="A4" s="98"/>
      <c r="B4" s="98"/>
    </row>
    <row r="5" spans="1:2" x14ac:dyDescent="0.25">
      <c r="A5" s="98"/>
      <c r="B5" s="98"/>
    </row>
    <row r="6" spans="1:2" x14ac:dyDescent="0.25">
      <c r="A6" s="98"/>
      <c r="B6" s="98"/>
    </row>
    <row r="7" spans="1:2" x14ac:dyDescent="0.25">
      <c r="A7" s="98"/>
      <c r="B7" s="98"/>
    </row>
    <row r="8" spans="1:2" s="2" customFormat="1" ht="23.25" customHeight="1" x14ac:dyDescent="0.25">
      <c r="A8" s="101" t="s">
        <v>125</v>
      </c>
      <c r="B8" s="102"/>
    </row>
    <row r="9" spans="1:2" s="2" customFormat="1" ht="23.25" customHeight="1" x14ac:dyDescent="0.25">
      <c r="A9" s="101" t="s">
        <v>126</v>
      </c>
      <c r="B9" s="102"/>
    </row>
    <row r="10" spans="1:2" s="2" customFormat="1" x14ac:dyDescent="0.25">
      <c r="A10" s="99" t="s">
        <v>1</v>
      </c>
      <c r="B10" s="99"/>
    </row>
    <row r="11" spans="1:2" s="2" customFormat="1" x14ac:dyDescent="0.25">
      <c r="A11" s="5" t="s">
        <v>2</v>
      </c>
      <c r="B11" s="25"/>
    </row>
    <row r="12" spans="1:2" s="2" customFormat="1" x14ac:dyDescent="0.25">
      <c r="A12" s="100" t="s">
        <v>3</v>
      </c>
      <c r="B12" s="100"/>
    </row>
    <row r="13" spans="1:2" s="2" customFormat="1" x14ac:dyDescent="0.25">
      <c r="A13" s="6" t="s">
        <v>4</v>
      </c>
      <c r="B13" s="25"/>
    </row>
    <row r="14" spans="1:2" s="2" customFormat="1" x14ac:dyDescent="0.25">
      <c r="A14" s="100" t="s">
        <v>5</v>
      </c>
      <c r="B14" s="100"/>
    </row>
    <row r="15" spans="1:2" s="2" customFormat="1" x14ac:dyDescent="0.25">
      <c r="A15" s="6" t="s">
        <v>6</v>
      </c>
      <c r="B15" s="25"/>
    </row>
    <row r="16" spans="1:2" s="2" customFormat="1" x14ac:dyDescent="0.25">
      <c r="A16" s="6" t="s">
        <v>7</v>
      </c>
      <c r="B16" s="6"/>
    </row>
    <row r="17" spans="1:2" s="2" customFormat="1" x14ac:dyDescent="0.25">
      <c r="A17" s="100" t="s">
        <v>8</v>
      </c>
      <c r="B17" s="100"/>
    </row>
    <row r="18" spans="1:2" s="2" customFormat="1" ht="13.9" customHeight="1" x14ac:dyDescent="0.25">
      <c r="A18" s="6"/>
      <c r="B18" s="25"/>
    </row>
    <row r="19" spans="1:2" s="8" customFormat="1" x14ac:dyDescent="0.25">
      <c r="A19" s="7" t="s">
        <v>9</v>
      </c>
      <c r="B19" s="26"/>
    </row>
    <row r="20" spans="1:2" s="8" customFormat="1" x14ac:dyDescent="0.25">
      <c r="A20" s="7" t="s">
        <v>10</v>
      </c>
      <c r="B20" s="26"/>
    </row>
    <row r="21" spans="1:2" s="8" customFormat="1" x14ac:dyDescent="0.25">
      <c r="A21" s="7"/>
      <c r="B21" s="26"/>
    </row>
    <row r="22" spans="1:2" s="2" customFormat="1" ht="26.25" x14ac:dyDescent="0.25">
      <c r="A22" s="94" t="s">
        <v>11</v>
      </c>
      <c r="B22" s="94"/>
    </row>
    <row r="23" spans="1:2" s="2" customFormat="1" ht="12.75" customHeight="1" x14ac:dyDescent="0.25">
      <c r="A23" s="9"/>
      <c r="B23" s="95" t="s">
        <v>12</v>
      </c>
    </row>
    <row r="24" spans="1:2" s="2" customFormat="1" ht="14.25" customHeight="1" x14ac:dyDescent="0.25">
      <c r="A24" s="10" t="s">
        <v>136</v>
      </c>
      <c r="B24" s="95"/>
    </row>
    <row r="25" spans="1:2" s="2" customFormat="1" x14ac:dyDescent="0.25">
      <c r="A25" s="81" t="s">
        <v>13</v>
      </c>
      <c r="B25" s="83">
        <f>B26+B27+B36</f>
        <v>112331163.78</v>
      </c>
    </row>
    <row r="26" spans="1:2" s="2" customFormat="1" x14ac:dyDescent="0.25">
      <c r="A26" s="1" t="s">
        <v>14</v>
      </c>
      <c r="B26" s="72">
        <v>0</v>
      </c>
    </row>
    <row r="27" spans="1:2" s="2" customFormat="1" x14ac:dyDescent="0.25">
      <c r="A27" s="49" t="s">
        <v>15</v>
      </c>
      <c r="B27" s="72">
        <f>B35+B34+B33+B32+B31+B30+B29</f>
        <v>35747.4</v>
      </c>
    </row>
    <row r="28" spans="1:2" s="2" customFormat="1" x14ac:dyDescent="0.25">
      <c r="A28" s="1" t="s">
        <v>16</v>
      </c>
      <c r="B28" s="73">
        <v>0</v>
      </c>
    </row>
    <row r="29" spans="1:2" s="2" customFormat="1" x14ac:dyDescent="0.25">
      <c r="A29" s="1" t="s">
        <v>98</v>
      </c>
      <c r="B29" s="73">
        <v>0</v>
      </c>
    </row>
    <row r="30" spans="1:2" s="2" customFormat="1" x14ac:dyDescent="0.25">
      <c r="A30" s="1" t="s">
        <v>99</v>
      </c>
      <c r="B30" s="73">
        <v>489.26</v>
      </c>
    </row>
    <row r="31" spans="1:2" s="2" customFormat="1" x14ac:dyDescent="0.25">
      <c r="A31" s="1" t="s">
        <v>17</v>
      </c>
      <c r="B31" s="73">
        <v>34944.94</v>
      </c>
    </row>
    <row r="32" spans="1:2" s="2" customFormat="1" x14ac:dyDescent="0.25">
      <c r="A32" s="1" t="s">
        <v>115</v>
      </c>
      <c r="B32" s="73">
        <v>313.2</v>
      </c>
    </row>
    <row r="33" spans="1:4" s="2" customFormat="1" x14ac:dyDescent="0.25">
      <c r="A33" s="1" t="s">
        <v>124</v>
      </c>
      <c r="B33" s="73">
        <v>0</v>
      </c>
    </row>
    <row r="34" spans="1:4" s="2" customFormat="1" x14ac:dyDescent="0.25">
      <c r="A34" s="1" t="s">
        <v>123</v>
      </c>
      <c r="B34" s="73">
        <v>0</v>
      </c>
    </row>
    <row r="35" spans="1:4" s="2" customFormat="1" x14ac:dyDescent="0.25">
      <c r="A35" s="1" t="s">
        <v>122</v>
      </c>
      <c r="B35" s="73">
        <v>0</v>
      </c>
    </row>
    <row r="36" spans="1:4" s="2" customFormat="1" x14ac:dyDescent="0.25">
      <c r="A36" s="48" t="s">
        <v>19</v>
      </c>
      <c r="B36" s="50">
        <f>B43+B42+B41+B40+B39+B38+B37</f>
        <v>112295416.38</v>
      </c>
    </row>
    <row r="37" spans="1:4" s="2" customFormat="1" x14ac:dyDescent="0.25">
      <c r="A37" s="1" t="s">
        <v>20</v>
      </c>
      <c r="B37" s="34">
        <v>481848.98</v>
      </c>
    </row>
    <row r="38" spans="1:4" s="2" customFormat="1" x14ac:dyDescent="0.25">
      <c r="A38" s="1" t="s">
        <v>104</v>
      </c>
      <c r="B38" s="34">
        <v>701896.77</v>
      </c>
    </row>
    <row r="39" spans="1:4" s="2" customFormat="1" x14ac:dyDescent="0.25">
      <c r="A39" s="1" t="s">
        <v>105</v>
      </c>
      <c r="B39" s="34">
        <v>216526.67</v>
      </c>
    </row>
    <row r="40" spans="1:4" s="2" customFormat="1" x14ac:dyDescent="0.25">
      <c r="A40" s="1" t="s">
        <v>106</v>
      </c>
      <c r="B40" s="34">
        <v>132257.26999999999</v>
      </c>
    </row>
    <row r="41" spans="1:4" s="2" customFormat="1" x14ac:dyDescent="0.25">
      <c r="A41" s="1" t="s">
        <v>89</v>
      </c>
      <c r="B41" s="34">
        <v>0</v>
      </c>
    </row>
    <row r="42" spans="1:4" s="2" customFormat="1" x14ac:dyDescent="0.25">
      <c r="A42" s="1" t="s">
        <v>100</v>
      </c>
      <c r="B42" s="34">
        <v>109806689.47</v>
      </c>
    </row>
    <row r="43" spans="1:4" s="2" customFormat="1" x14ac:dyDescent="0.25">
      <c r="A43" s="1" t="s">
        <v>21</v>
      </c>
      <c r="B43" s="34">
        <v>956197.22</v>
      </c>
    </row>
    <row r="44" spans="1:4" s="2" customFormat="1" x14ac:dyDescent="0.25">
      <c r="A44" s="82" t="s">
        <v>22</v>
      </c>
      <c r="B44" s="67">
        <f>B26+B27+B36</f>
        <v>112331163.78</v>
      </c>
    </row>
    <row r="45" spans="1:4" s="2" customFormat="1" x14ac:dyDescent="0.25">
      <c r="A45" s="11"/>
      <c r="B45" s="3"/>
    </row>
    <row r="46" spans="1:4" s="2" customFormat="1" x14ac:dyDescent="0.25">
      <c r="A46" s="81" t="s">
        <v>23</v>
      </c>
      <c r="B46" s="66">
        <f>B47+B52+B54+B63+B65</f>
        <v>6645874.4399999995</v>
      </c>
    </row>
    <row r="47" spans="1:4" s="2" customFormat="1" x14ac:dyDescent="0.25">
      <c r="A47" s="51" t="s">
        <v>116</v>
      </c>
      <c r="B47" s="65">
        <f>SUM(B48:B51)</f>
        <v>5216427.3899999997</v>
      </c>
      <c r="D47" s="32"/>
    </row>
    <row r="48" spans="1:4" s="2" customFormat="1" x14ac:dyDescent="0.25">
      <c r="A48" s="45" t="s">
        <v>117</v>
      </c>
      <c r="B48" s="46">
        <v>0</v>
      </c>
    </row>
    <row r="49" spans="1:2" s="2" customFormat="1" x14ac:dyDescent="0.25">
      <c r="A49" s="45" t="s">
        <v>120</v>
      </c>
      <c r="B49" s="46">
        <v>0</v>
      </c>
    </row>
    <row r="50" spans="1:2" s="2" customFormat="1" x14ac:dyDescent="0.25">
      <c r="A50" s="45" t="s">
        <v>121</v>
      </c>
      <c r="B50" s="46">
        <v>43598.02</v>
      </c>
    </row>
    <row r="51" spans="1:2" s="2" customFormat="1" x14ac:dyDescent="0.25">
      <c r="A51" s="45" t="s">
        <v>118</v>
      </c>
      <c r="B51" s="46">
        <v>5172829.37</v>
      </c>
    </row>
    <row r="52" spans="1:2" s="2" customFormat="1" x14ac:dyDescent="0.25">
      <c r="A52" s="52" t="s">
        <v>24</v>
      </c>
      <c r="B52" s="71">
        <f>B53</f>
        <v>0</v>
      </c>
    </row>
    <row r="53" spans="1:2" s="2" customFormat="1" x14ac:dyDescent="0.25">
      <c r="A53" s="45" t="s">
        <v>119</v>
      </c>
      <c r="B53" s="47">
        <v>0</v>
      </c>
    </row>
    <row r="54" spans="1:2" s="2" customFormat="1" x14ac:dyDescent="0.25">
      <c r="A54" s="55" t="s">
        <v>25</v>
      </c>
      <c r="B54" s="56">
        <f>B55+B57+B58+B61+B62</f>
        <v>795197.71</v>
      </c>
    </row>
    <row r="55" spans="1:2" s="2" customFormat="1" x14ac:dyDescent="0.25">
      <c r="A55" s="4" t="s">
        <v>20</v>
      </c>
      <c r="B55" s="35">
        <v>4015.57</v>
      </c>
    </row>
    <row r="56" spans="1:2" s="2" customFormat="1" x14ac:dyDescent="0.25">
      <c r="A56" s="4" t="s">
        <v>107</v>
      </c>
      <c r="B56" s="35">
        <v>0</v>
      </c>
    </row>
    <row r="57" spans="1:2" s="2" customFormat="1" x14ac:dyDescent="0.25">
      <c r="A57" s="4" t="s">
        <v>108</v>
      </c>
      <c r="B57" s="35">
        <v>21950.83</v>
      </c>
    </row>
    <row r="58" spans="1:2" s="2" customFormat="1" x14ac:dyDescent="0.25">
      <c r="A58" s="4" t="s">
        <v>110</v>
      </c>
      <c r="B58" s="35">
        <v>969.53</v>
      </c>
    </row>
    <row r="59" spans="1:2" s="2" customFormat="1" x14ac:dyDescent="0.25">
      <c r="A59" s="4" t="s">
        <v>90</v>
      </c>
      <c r="B59" s="35">
        <v>0</v>
      </c>
    </row>
    <row r="60" spans="1:2" s="2" customFormat="1" x14ac:dyDescent="0.25">
      <c r="A60" s="4" t="s">
        <v>92</v>
      </c>
      <c r="B60" s="35">
        <v>0</v>
      </c>
    </row>
    <row r="61" spans="1:2" s="2" customFormat="1" x14ac:dyDescent="0.25">
      <c r="A61" s="4" t="s">
        <v>21</v>
      </c>
      <c r="B61" s="35">
        <v>39.07</v>
      </c>
    </row>
    <row r="62" spans="1:2" s="2" customFormat="1" x14ac:dyDescent="0.25">
      <c r="A62" s="12" t="s">
        <v>93</v>
      </c>
      <c r="B62" s="36">
        <v>768222.71</v>
      </c>
    </row>
    <row r="63" spans="1:2" s="2" customFormat="1" x14ac:dyDescent="0.25">
      <c r="A63" s="54" t="s">
        <v>26</v>
      </c>
      <c r="B63" s="53">
        <f>B64</f>
        <v>1811.66</v>
      </c>
    </row>
    <row r="64" spans="1:2" s="2" customFormat="1" x14ac:dyDescent="0.25">
      <c r="A64" s="4" t="s">
        <v>109</v>
      </c>
      <c r="B64" s="36">
        <v>1811.66</v>
      </c>
    </row>
    <row r="65" spans="1:2" s="2" customFormat="1" x14ac:dyDescent="0.25">
      <c r="A65" s="54" t="s">
        <v>128</v>
      </c>
      <c r="B65" s="53">
        <f>SUM(B66:B75)</f>
        <v>632437.67999999993</v>
      </c>
    </row>
    <row r="66" spans="1:2" s="2" customFormat="1" x14ac:dyDescent="0.25">
      <c r="A66" s="5" t="s">
        <v>129</v>
      </c>
      <c r="B66" s="36">
        <v>0</v>
      </c>
    </row>
    <row r="67" spans="1:2" s="2" customFormat="1" x14ac:dyDescent="0.25">
      <c r="A67" s="5" t="s">
        <v>130</v>
      </c>
      <c r="B67" s="36">
        <v>0</v>
      </c>
    </row>
    <row r="68" spans="1:2" s="2" customFormat="1" x14ac:dyDescent="0.25">
      <c r="A68" s="5" t="s">
        <v>27</v>
      </c>
      <c r="B68" s="36">
        <v>49044.59</v>
      </c>
    </row>
    <row r="69" spans="1:2" s="2" customFormat="1" x14ac:dyDescent="0.25">
      <c r="A69" s="5" t="s">
        <v>28</v>
      </c>
      <c r="B69" s="36">
        <v>0</v>
      </c>
    </row>
    <row r="70" spans="1:2" s="2" customFormat="1" x14ac:dyDescent="0.25">
      <c r="A70" s="5" t="s">
        <v>29</v>
      </c>
      <c r="B70" s="36">
        <v>0</v>
      </c>
    </row>
    <row r="71" spans="1:2" s="2" customFormat="1" x14ac:dyDescent="0.25">
      <c r="A71" s="5" t="s">
        <v>103</v>
      </c>
      <c r="B71" s="36">
        <v>549069.88</v>
      </c>
    </row>
    <row r="72" spans="1:2" s="2" customFormat="1" x14ac:dyDescent="0.25">
      <c r="A72" s="5" t="s">
        <v>55</v>
      </c>
      <c r="B72" s="36">
        <v>0</v>
      </c>
    </row>
    <row r="73" spans="1:2" s="2" customFormat="1" x14ac:dyDescent="0.25">
      <c r="A73" s="5" t="s">
        <v>30</v>
      </c>
      <c r="B73" s="36">
        <v>0</v>
      </c>
    </row>
    <row r="74" spans="1:2" s="2" customFormat="1" x14ac:dyDescent="0.25">
      <c r="A74" s="5" t="s">
        <v>88</v>
      </c>
      <c r="B74" s="36">
        <v>0</v>
      </c>
    </row>
    <row r="75" spans="1:2" s="2" customFormat="1" x14ac:dyDescent="0.25">
      <c r="A75" s="5" t="s">
        <v>31</v>
      </c>
      <c r="B75" s="36">
        <v>34323.21</v>
      </c>
    </row>
    <row r="76" spans="1:2" s="2" customFormat="1" x14ac:dyDescent="0.25">
      <c r="A76" s="84" t="s">
        <v>32</v>
      </c>
      <c r="B76" s="68">
        <f>SUM(B47+B52+B54+B63+B65)</f>
        <v>6645874.4399999995</v>
      </c>
    </row>
    <row r="77" spans="1:2" s="2" customFormat="1" x14ac:dyDescent="0.25">
      <c r="A77" s="13"/>
      <c r="B77" s="27"/>
    </row>
    <row r="78" spans="1:2" s="2" customFormat="1" x14ac:dyDescent="0.25">
      <c r="A78" s="85" t="s">
        <v>33</v>
      </c>
      <c r="B78" s="70">
        <f>B79+B86</f>
        <v>106542581.83</v>
      </c>
    </row>
    <row r="79" spans="1:2" s="2" customFormat="1" x14ac:dyDescent="0.25">
      <c r="A79" s="51" t="s">
        <v>34</v>
      </c>
      <c r="B79" s="59">
        <f>B81+B82+B83+B84</f>
        <v>106502231.83</v>
      </c>
    </row>
    <row r="80" spans="1:2" s="2" customFormat="1" x14ac:dyDescent="0.25">
      <c r="A80" s="4" t="s">
        <v>20</v>
      </c>
      <c r="B80" s="38">
        <v>0</v>
      </c>
    </row>
    <row r="81" spans="1:2" s="2" customFormat="1" x14ac:dyDescent="0.25">
      <c r="A81" s="4" t="s">
        <v>21</v>
      </c>
      <c r="B81" s="38">
        <v>955570.85</v>
      </c>
    </row>
    <row r="82" spans="1:2" s="2" customFormat="1" x14ac:dyDescent="0.25">
      <c r="A82" s="4" t="s">
        <v>94</v>
      </c>
      <c r="B82" s="38">
        <v>101408396.33</v>
      </c>
    </row>
    <row r="83" spans="1:2" s="2" customFormat="1" x14ac:dyDescent="0.25">
      <c r="A83" s="4" t="s">
        <v>108</v>
      </c>
      <c r="B83" s="35">
        <v>4083890.04</v>
      </c>
    </row>
    <row r="84" spans="1:2" s="2" customFormat="1" x14ac:dyDescent="0.25">
      <c r="A84" s="4" t="s">
        <v>110</v>
      </c>
      <c r="B84" s="35">
        <v>54374.61</v>
      </c>
    </row>
    <row r="85" spans="1:2" s="2" customFormat="1" x14ac:dyDescent="0.25">
      <c r="A85" s="15" t="s">
        <v>91</v>
      </c>
      <c r="B85" s="38">
        <v>0</v>
      </c>
    </row>
    <row r="86" spans="1:2" s="2" customFormat="1" x14ac:dyDescent="0.25">
      <c r="A86" s="51" t="s">
        <v>35</v>
      </c>
      <c r="B86" s="57">
        <f>B87</f>
        <v>40350</v>
      </c>
    </row>
    <row r="87" spans="1:2" s="2" customFormat="1" x14ac:dyDescent="0.25">
      <c r="A87" s="4" t="s">
        <v>109</v>
      </c>
      <c r="B87" s="35">
        <v>40350</v>
      </c>
    </row>
    <row r="88" spans="1:2" s="2" customFormat="1" x14ac:dyDescent="0.25">
      <c r="A88" s="84" t="s">
        <v>36</v>
      </c>
      <c r="B88" s="69">
        <f>B79+B86</f>
        <v>106542581.83</v>
      </c>
    </row>
    <row r="89" spans="1:2" s="17" customFormat="1" x14ac:dyDescent="0.25">
      <c r="A89" s="16"/>
      <c r="B89" s="28"/>
    </row>
    <row r="90" spans="1:2" s="2" customFormat="1" x14ac:dyDescent="0.25">
      <c r="A90" s="86" t="s">
        <v>37</v>
      </c>
      <c r="B90" s="74">
        <f>SUM(B91+B99)</f>
        <v>105143684.14</v>
      </c>
    </row>
    <row r="91" spans="1:2" s="2" customFormat="1" x14ac:dyDescent="0.25">
      <c r="A91" s="58" t="s">
        <v>38</v>
      </c>
      <c r="B91" s="59">
        <f>SUM(B92:B97)</f>
        <v>104622174.27</v>
      </c>
    </row>
    <row r="92" spans="1:2" s="2" customFormat="1" x14ac:dyDescent="0.25">
      <c r="A92" s="15" t="s">
        <v>20</v>
      </c>
      <c r="B92" s="38">
        <v>0</v>
      </c>
    </row>
    <row r="93" spans="1:2" s="2" customFormat="1" x14ac:dyDescent="0.25">
      <c r="A93" s="15" t="s">
        <v>21</v>
      </c>
      <c r="B93" s="38">
        <v>0</v>
      </c>
    </row>
    <row r="94" spans="1:2" s="2" customFormat="1" x14ac:dyDescent="0.25">
      <c r="A94" s="15" t="s">
        <v>93</v>
      </c>
      <c r="B94" s="38">
        <v>100021060.45</v>
      </c>
    </row>
    <row r="95" spans="1:2" s="2" customFormat="1" x14ac:dyDescent="0.25">
      <c r="A95" s="4" t="s">
        <v>108</v>
      </c>
      <c r="B95" s="35">
        <v>4566131.75</v>
      </c>
    </row>
    <row r="96" spans="1:2" s="2" customFormat="1" x14ac:dyDescent="0.25">
      <c r="A96" s="4" t="s">
        <v>111</v>
      </c>
      <c r="B96" s="35">
        <v>34982.07</v>
      </c>
    </row>
    <row r="97" spans="1:2" s="2" customFormat="1" x14ac:dyDescent="0.25">
      <c r="A97" s="15" t="s">
        <v>91</v>
      </c>
      <c r="B97" s="38">
        <v>0</v>
      </c>
    </row>
    <row r="98" spans="1:2" s="2" customFormat="1" x14ac:dyDescent="0.25">
      <c r="A98" s="16" t="s">
        <v>39</v>
      </c>
      <c r="B98" s="38">
        <f>SUM(B92:B97)</f>
        <v>104622174.27</v>
      </c>
    </row>
    <row r="99" spans="1:2" s="2" customFormat="1" x14ac:dyDescent="0.25">
      <c r="A99" s="54" t="s">
        <v>40</v>
      </c>
      <c r="B99" s="59">
        <f>B100+B101</f>
        <v>521509.87</v>
      </c>
    </row>
    <row r="100" spans="1:2" s="2" customFormat="1" x14ac:dyDescent="0.25">
      <c r="A100" s="4" t="s">
        <v>109</v>
      </c>
      <c r="B100" s="35">
        <v>521509.87</v>
      </c>
    </row>
    <row r="101" spans="1:2" s="2" customFormat="1" x14ac:dyDescent="0.25">
      <c r="A101" s="16" t="s">
        <v>41</v>
      </c>
      <c r="B101" s="38">
        <v>0</v>
      </c>
    </row>
    <row r="102" spans="1:2" s="2" customFormat="1" x14ac:dyDescent="0.25">
      <c r="A102" s="87" t="s">
        <v>42</v>
      </c>
      <c r="B102" s="75">
        <f>B91+B99</f>
        <v>105143684.14</v>
      </c>
    </row>
    <row r="103" spans="1:2" s="17" customFormat="1" x14ac:dyDescent="0.25">
      <c r="A103" s="16"/>
      <c r="B103" s="28"/>
    </row>
    <row r="104" spans="1:2" s="2" customFormat="1" x14ac:dyDescent="0.25">
      <c r="A104" s="85" t="s">
        <v>43</v>
      </c>
      <c r="B104" s="76">
        <f>B105+B130</f>
        <v>6493543.8200000003</v>
      </c>
    </row>
    <row r="105" spans="1:2" s="2" customFormat="1" x14ac:dyDescent="0.25">
      <c r="A105" s="14" t="s">
        <v>44</v>
      </c>
      <c r="B105" s="60">
        <f>B106+B107+B108+B111+B112+B113+B114+B115</f>
        <v>6465983.8200000003</v>
      </c>
    </row>
    <row r="106" spans="1:2" s="2" customFormat="1" x14ac:dyDescent="0.25">
      <c r="A106" s="18" t="s">
        <v>45</v>
      </c>
      <c r="B106" s="46">
        <v>1004743.28</v>
      </c>
    </row>
    <row r="107" spans="1:2" s="2" customFormat="1" x14ac:dyDescent="0.25">
      <c r="A107" s="19" t="s">
        <v>46</v>
      </c>
      <c r="B107" s="46">
        <v>3471698.09</v>
      </c>
    </row>
    <row r="108" spans="1:2" s="2" customFormat="1" x14ac:dyDescent="0.25">
      <c r="A108" s="93" t="s">
        <v>131</v>
      </c>
      <c r="B108" s="65">
        <f>SUM(B109+B110)</f>
        <v>485056.79</v>
      </c>
    </row>
    <row r="109" spans="1:2" s="2" customFormat="1" x14ac:dyDescent="0.25">
      <c r="A109" s="19" t="s">
        <v>132</v>
      </c>
      <c r="B109" s="46">
        <v>457496.79</v>
      </c>
    </row>
    <row r="110" spans="1:2" s="2" customFormat="1" x14ac:dyDescent="0.25">
      <c r="A110" s="19" t="s">
        <v>133</v>
      </c>
      <c r="B110" s="46">
        <v>27560</v>
      </c>
    </row>
    <row r="111" spans="1:2" s="2" customFormat="1" x14ac:dyDescent="0.25">
      <c r="A111" s="18" t="s">
        <v>47</v>
      </c>
      <c r="B111" s="35">
        <v>0</v>
      </c>
    </row>
    <row r="112" spans="1:2" s="2" customFormat="1" x14ac:dyDescent="0.25">
      <c r="A112" s="18" t="s">
        <v>48</v>
      </c>
      <c r="B112" s="36">
        <v>1305030.4099999999</v>
      </c>
    </row>
    <row r="113" spans="1:2" s="2" customFormat="1" x14ac:dyDescent="0.25">
      <c r="A113" s="18" t="s">
        <v>49</v>
      </c>
      <c r="B113" s="36">
        <v>97544.3</v>
      </c>
    </row>
    <row r="114" spans="1:2" s="2" customFormat="1" ht="30" x14ac:dyDescent="0.25">
      <c r="A114" s="18" t="s">
        <v>50</v>
      </c>
      <c r="B114" s="39">
        <v>0</v>
      </c>
    </row>
    <row r="115" spans="1:2" s="2" customFormat="1" x14ac:dyDescent="0.25">
      <c r="A115" s="15" t="s">
        <v>51</v>
      </c>
      <c r="B115" s="35">
        <f>SUM(B116:B127)</f>
        <v>101910.94999999998</v>
      </c>
    </row>
    <row r="116" spans="1:2" s="2" customFormat="1" x14ac:dyDescent="0.25">
      <c r="A116" s="15" t="s">
        <v>52</v>
      </c>
      <c r="B116" s="36">
        <v>21749.75</v>
      </c>
    </row>
    <row r="117" spans="1:2" s="2" customFormat="1" x14ac:dyDescent="0.25">
      <c r="A117" s="18" t="s">
        <v>101</v>
      </c>
      <c r="B117" s="36">
        <v>9181.9599999999991</v>
      </c>
    </row>
    <row r="118" spans="1:2" s="2" customFormat="1" x14ac:dyDescent="0.25">
      <c r="A118" s="15" t="s">
        <v>53</v>
      </c>
      <c r="B118" s="36">
        <v>33002.03</v>
      </c>
    </row>
    <row r="119" spans="1:2" s="2" customFormat="1" x14ac:dyDescent="0.25">
      <c r="A119" s="15" t="s">
        <v>54</v>
      </c>
      <c r="B119" s="36">
        <v>2200</v>
      </c>
    </row>
    <row r="120" spans="1:2" s="2" customFormat="1" x14ac:dyDescent="0.25">
      <c r="A120" s="15" t="s">
        <v>102</v>
      </c>
      <c r="B120" s="36">
        <v>0</v>
      </c>
    </row>
    <row r="121" spans="1:2" s="2" customFormat="1" x14ac:dyDescent="0.25">
      <c r="A121" s="15" t="s">
        <v>55</v>
      </c>
      <c r="B121" s="40">
        <v>0</v>
      </c>
    </row>
    <row r="122" spans="1:2" s="2" customFormat="1" x14ac:dyDescent="0.25">
      <c r="A122" s="15" t="s">
        <v>134</v>
      </c>
      <c r="B122" s="40">
        <v>635.4</v>
      </c>
    </row>
    <row r="123" spans="1:2" s="2" customFormat="1" x14ac:dyDescent="0.25">
      <c r="A123" s="15" t="s">
        <v>56</v>
      </c>
      <c r="B123" s="36">
        <v>616.65</v>
      </c>
    </row>
    <row r="124" spans="1:2" s="2" customFormat="1" x14ac:dyDescent="0.25">
      <c r="A124" s="15" t="s">
        <v>30</v>
      </c>
      <c r="B124" s="36">
        <v>0</v>
      </c>
    </row>
    <row r="125" spans="1:2" s="2" customFormat="1" x14ac:dyDescent="0.25">
      <c r="A125" s="15" t="s">
        <v>57</v>
      </c>
      <c r="B125" s="35">
        <v>41.11</v>
      </c>
    </row>
    <row r="126" spans="1:2" s="2" customFormat="1" x14ac:dyDescent="0.25">
      <c r="A126" s="15" t="s">
        <v>58</v>
      </c>
      <c r="B126" s="35">
        <v>160.84</v>
      </c>
    </row>
    <row r="127" spans="1:2" s="2" customFormat="1" x14ac:dyDescent="0.25">
      <c r="A127" s="15" t="s">
        <v>127</v>
      </c>
      <c r="B127" s="35">
        <v>34323.21</v>
      </c>
    </row>
    <row r="128" spans="1:2" s="2" customFormat="1" x14ac:dyDescent="0.25">
      <c r="A128" s="89" t="s">
        <v>59</v>
      </c>
      <c r="B128" s="90">
        <f>B106+B107+B108+B111+B112+B113+B114+B115</f>
        <v>6465983.8200000003</v>
      </c>
    </row>
    <row r="129" spans="1:2" s="2" customFormat="1" x14ac:dyDescent="0.25">
      <c r="A129" s="16"/>
      <c r="B129" s="29"/>
    </row>
    <row r="130" spans="1:2" s="2" customFormat="1" x14ac:dyDescent="0.25">
      <c r="A130" s="85" t="s">
        <v>60</v>
      </c>
      <c r="B130" s="88">
        <f>SUM(B131:B134)</f>
        <v>27560</v>
      </c>
    </row>
    <row r="131" spans="1:2" s="2" customFormat="1" x14ac:dyDescent="0.25">
      <c r="A131" s="18" t="s">
        <v>61</v>
      </c>
      <c r="B131" s="35">
        <v>27560</v>
      </c>
    </row>
    <row r="132" spans="1:2" s="2" customFormat="1" x14ac:dyDescent="0.25">
      <c r="A132" s="18" t="s">
        <v>62</v>
      </c>
      <c r="B132" s="35">
        <v>0</v>
      </c>
    </row>
    <row r="133" spans="1:2" s="2" customFormat="1" x14ac:dyDescent="0.25">
      <c r="A133" s="15" t="s">
        <v>63</v>
      </c>
      <c r="B133" s="39">
        <v>0</v>
      </c>
    </row>
    <row r="134" spans="1:2" s="2" customFormat="1" x14ac:dyDescent="0.25">
      <c r="A134" s="15" t="s">
        <v>64</v>
      </c>
      <c r="B134" s="39">
        <v>0</v>
      </c>
    </row>
    <row r="135" spans="1:2" s="2" customFormat="1" x14ac:dyDescent="0.25">
      <c r="A135" s="16" t="s">
        <v>65</v>
      </c>
      <c r="B135" s="37">
        <f>B131+B132+B133+B134</f>
        <v>27560</v>
      </c>
    </row>
    <row r="136" spans="1:2" s="2" customFormat="1" ht="14.25" customHeight="1" x14ac:dyDescent="0.25">
      <c r="A136" s="89" t="s">
        <v>66</v>
      </c>
      <c r="B136" s="68">
        <f>B105+B130</f>
        <v>6493543.8200000003</v>
      </c>
    </row>
    <row r="137" spans="1:2" s="2" customFormat="1" x14ac:dyDescent="0.25">
      <c r="A137" s="16"/>
      <c r="B137" s="27"/>
    </row>
    <row r="138" spans="1:2" s="2" customFormat="1" x14ac:dyDescent="0.25">
      <c r="A138" s="86" t="s">
        <v>67</v>
      </c>
      <c r="B138" s="74">
        <f>SUM(B139:B140)</f>
        <v>0</v>
      </c>
    </row>
    <row r="139" spans="1:2" s="2" customFormat="1" x14ac:dyDescent="0.25">
      <c r="A139" s="18" t="s">
        <v>68</v>
      </c>
      <c r="B139" s="41">
        <v>0</v>
      </c>
    </row>
    <row r="140" spans="1:2" s="2" customFormat="1" x14ac:dyDescent="0.25">
      <c r="A140" s="18" t="s">
        <v>69</v>
      </c>
      <c r="B140" s="42">
        <v>0</v>
      </c>
    </row>
    <row r="141" spans="1:2" s="2" customFormat="1" x14ac:dyDescent="0.25">
      <c r="A141" s="91" t="s">
        <v>70</v>
      </c>
      <c r="B141" s="92">
        <f>B139+B140</f>
        <v>0</v>
      </c>
    </row>
    <row r="142" spans="1:2" s="17" customFormat="1" x14ac:dyDescent="0.25">
      <c r="A142" s="96"/>
      <c r="B142" s="96"/>
    </row>
    <row r="143" spans="1:2" s="2" customFormat="1" x14ac:dyDescent="0.25">
      <c r="A143" s="81" t="s">
        <v>135</v>
      </c>
      <c r="B143" s="64">
        <f>SUM(B144+B145+B155)</f>
        <v>112483494.40000001</v>
      </c>
    </row>
    <row r="144" spans="1:2" s="2" customFormat="1" x14ac:dyDescent="0.25">
      <c r="A144" s="1" t="s">
        <v>71</v>
      </c>
      <c r="B144" s="33">
        <v>0</v>
      </c>
    </row>
    <row r="145" spans="1:2" s="2" customFormat="1" x14ac:dyDescent="0.25">
      <c r="A145" s="61" t="s">
        <v>72</v>
      </c>
      <c r="B145" s="62">
        <f>SUM(B146:B154)</f>
        <v>749657.45</v>
      </c>
    </row>
    <row r="146" spans="1:2" s="2" customFormat="1" x14ac:dyDescent="0.25">
      <c r="A146" s="20" t="s">
        <v>95</v>
      </c>
      <c r="B146" s="43">
        <v>0</v>
      </c>
    </row>
    <row r="147" spans="1:2" s="2" customFormat="1" x14ac:dyDescent="0.25">
      <c r="A147" s="20" t="s">
        <v>18</v>
      </c>
      <c r="B147" s="43">
        <v>2879.59</v>
      </c>
    </row>
    <row r="148" spans="1:2" s="2" customFormat="1" x14ac:dyDescent="0.25">
      <c r="A148" s="20" t="s">
        <v>96</v>
      </c>
      <c r="B148" s="43">
        <v>0</v>
      </c>
    </row>
    <row r="149" spans="1:2" s="2" customFormat="1" x14ac:dyDescent="0.25">
      <c r="A149" s="20" t="s">
        <v>112</v>
      </c>
      <c r="B149" s="43">
        <v>0</v>
      </c>
    </row>
    <row r="150" spans="1:2" s="2" customFormat="1" x14ac:dyDescent="0.25">
      <c r="A150" s="20" t="s">
        <v>113</v>
      </c>
      <c r="B150" s="43">
        <v>0.01</v>
      </c>
    </row>
    <row r="151" spans="1:2" s="2" customFormat="1" x14ac:dyDescent="0.25">
      <c r="A151" s="20" t="s">
        <v>114</v>
      </c>
      <c r="B151" s="43">
        <v>0</v>
      </c>
    </row>
    <row r="152" spans="1:2" s="2" customFormat="1" x14ac:dyDescent="0.25">
      <c r="A152" s="20" t="s">
        <v>86</v>
      </c>
      <c r="B152" s="43">
        <v>746777.85</v>
      </c>
    </row>
    <row r="153" spans="1:2" s="2" customFormat="1" x14ac:dyDescent="0.25">
      <c r="A153" s="20" t="s">
        <v>85</v>
      </c>
      <c r="B153" s="63">
        <v>0</v>
      </c>
    </row>
    <row r="154" spans="1:2" s="2" customFormat="1" x14ac:dyDescent="0.25">
      <c r="A154" s="20" t="s">
        <v>16</v>
      </c>
      <c r="B154" s="43">
        <v>0</v>
      </c>
    </row>
    <row r="155" spans="1:2" s="2" customFormat="1" x14ac:dyDescent="0.25">
      <c r="A155" s="61" t="s">
        <v>73</v>
      </c>
      <c r="B155" s="62">
        <f>SUM(B156:B162)</f>
        <v>111733836.95</v>
      </c>
    </row>
    <row r="156" spans="1:2" s="2" customFormat="1" x14ac:dyDescent="0.25">
      <c r="A156" s="20" t="s">
        <v>97</v>
      </c>
      <c r="B156" s="43">
        <v>109187576.3</v>
      </c>
    </row>
    <row r="157" spans="1:2" s="2" customFormat="1" x14ac:dyDescent="0.25">
      <c r="A157" s="4" t="s">
        <v>108</v>
      </c>
      <c r="B157" s="35">
        <v>1206089.31</v>
      </c>
    </row>
    <row r="158" spans="1:2" s="2" customFormat="1" x14ac:dyDescent="0.25">
      <c r="A158" s="4" t="s">
        <v>109</v>
      </c>
      <c r="B158" s="35">
        <v>739848.2</v>
      </c>
    </row>
    <row r="159" spans="1:2" s="2" customFormat="1" x14ac:dyDescent="0.25">
      <c r="A159" s="4" t="s">
        <v>111</v>
      </c>
      <c r="B159" s="35">
        <v>113834.26</v>
      </c>
    </row>
    <row r="160" spans="1:2" s="21" customFormat="1" x14ac:dyDescent="0.25">
      <c r="A160" s="15" t="s">
        <v>91</v>
      </c>
      <c r="B160" s="44">
        <v>0</v>
      </c>
    </row>
    <row r="161" spans="1:2" s="2" customFormat="1" x14ac:dyDescent="0.25">
      <c r="A161" s="20" t="s">
        <v>21</v>
      </c>
      <c r="B161" s="43">
        <v>624.33000000000004</v>
      </c>
    </row>
    <row r="162" spans="1:2" s="2" customFormat="1" x14ac:dyDescent="0.25">
      <c r="A162" s="20" t="s">
        <v>87</v>
      </c>
      <c r="B162" s="43">
        <v>485864.55</v>
      </c>
    </row>
    <row r="163" spans="1:2" s="2" customFormat="1" x14ac:dyDescent="0.25">
      <c r="A163" s="91" t="s">
        <v>74</v>
      </c>
      <c r="B163" s="80">
        <f>B155+B145</f>
        <v>112483494.40000001</v>
      </c>
    </row>
    <row r="164" spans="1:2" s="2" customFormat="1" x14ac:dyDescent="0.25">
      <c r="A164" s="22" t="s">
        <v>75</v>
      </c>
      <c r="B164" s="30"/>
    </row>
    <row r="165" spans="1:2" s="2" customFormat="1" x14ac:dyDescent="0.25">
      <c r="A165" s="23" t="s">
        <v>76</v>
      </c>
      <c r="B165" s="31"/>
    </row>
    <row r="166" spans="1:2" s="2" customFormat="1" x14ac:dyDescent="0.25">
      <c r="A166" s="77" t="s">
        <v>77</v>
      </c>
      <c r="B166" s="78">
        <v>0</v>
      </c>
    </row>
    <row r="167" spans="1:2" s="2" customFormat="1" x14ac:dyDescent="0.25">
      <c r="A167" s="77" t="s">
        <v>78</v>
      </c>
      <c r="B167" s="78">
        <v>0</v>
      </c>
    </row>
    <row r="168" spans="1:2" s="2" customFormat="1" x14ac:dyDescent="0.25">
      <c r="A168" s="77" t="s">
        <v>79</v>
      </c>
      <c r="B168" s="78">
        <v>0</v>
      </c>
    </row>
    <row r="169" spans="1:2" s="2" customFormat="1" x14ac:dyDescent="0.25">
      <c r="A169" s="79" t="s">
        <v>80</v>
      </c>
      <c r="B169" s="78">
        <f>B168+B167+B166</f>
        <v>0</v>
      </c>
    </row>
    <row r="170" spans="1:2" s="2" customFormat="1" x14ac:dyDescent="0.25">
      <c r="A170" s="97" t="s">
        <v>81</v>
      </c>
      <c r="B170" s="97"/>
    </row>
    <row r="171" spans="1:2" s="2" customFormat="1" x14ac:dyDescent="0.25">
      <c r="A171" s="97"/>
      <c r="B171" s="97"/>
    </row>
    <row r="172" spans="1:2" s="2" customFormat="1" x14ac:dyDescent="0.25">
      <c r="A172" s="97"/>
      <c r="B172" s="97"/>
    </row>
    <row r="173" spans="1:2" s="2" customFormat="1" x14ac:dyDescent="0.25">
      <c r="A173" s="24" t="s">
        <v>82</v>
      </c>
      <c r="B173" s="24"/>
    </row>
    <row r="174" spans="1:2" s="2" customFormat="1" x14ac:dyDescent="0.25">
      <c r="A174" s="24"/>
      <c r="B174" s="24"/>
    </row>
    <row r="175" spans="1:2" s="2" customFormat="1" x14ac:dyDescent="0.25">
      <c r="A175" s="24" t="s">
        <v>83</v>
      </c>
      <c r="B175" s="24" t="s">
        <v>84</v>
      </c>
    </row>
    <row r="176" spans="1:2" s="2" customFormat="1" x14ac:dyDescent="0.25"/>
    <row r="177" s="2" customFormat="1" x14ac:dyDescent="0.25"/>
  </sheetData>
  <mergeCells count="11">
    <mergeCell ref="A22:B22"/>
    <mergeCell ref="B23:B24"/>
    <mergeCell ref="A142:B142"/>
    <mergeCell ref="A170:B172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58</cp:revision>
  <cp:lastPrinted>2024-04-10T18:18:43Z</cp:lastPrinted>
  <dcterms:created xsi:type="dcterms:W3CDTF">2021-09-23T15:15:02Z</dcterms:created>
  <dcterms:modified xsi:type="dcterms:W3CDTF">2024-05-14T16:39:37Z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