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13_ncr:1_{E62E53BC-67E8-46EF-A381-B0F5374E2CE0}" xr6:coauthVersionLast="47" xr6:coauthVersionMax="47" xr10:uidLastSave="{00000000-0000-0000-0000-000000000000}"/>
  <bookViews>
    <workbookView xWindow="-120" yWindow="-120" windowWidth="29040" windowHeight="15720" xr2:uid="{6FBBF405-2E65-40C1-85E1-48DAC14CD532}"/>
  </bookViews>
  <sheets>
    <sheet name=" HOSP. EST. FORMOSA" sheetId="1" r:id="rId1"/>
  </sheets>
  <definedNames>
    <definedName name="_xlnm._FilterDatabase" localSheetId="0" hidden="1">' HOSP. EST. FORMOSA'!$A$64:$K$79</definedName>
    <definedName name="_xlnm.Print_Area" localSheetId="0">' HOSP. EST. FORMOSA'!$A$1:$V$90</definedName>
    <definedName name="_xlnm.Print_Titles" localSheetId="0">' HOSP. EST. FORMOSA'!$63:$64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75" i="1"/>
  <c r="L74" i="1" a="1"/>
  <c r="L74" i="1" s="1"/>
  <c r="L73" i="1" a="1"/>
  <c r="L73" i="1" s="1"/>
  <c r="L72" i="1" a="1"/>
  <c r="L72" i="1" s="1"/>
  <c r="L71" i="1"/>
  <c r="L71" i="1" a="1"/>
  <c r="L70" i="1"/>
  <c r="L70" i="1" a="1"/>
  <c r="L69" i="1" a="1"/>
  <c r="L69" i="1" s="1"/>
  <c r="L68" i="1" a="1"/>
  <c r="L68" i="1" s="1"/>
  <c r="F68" i="1"/>
  <c r="L67" i="1"/>
  <c r="L67" i="1" a="1"/>
  <c r="F67" i="1"/>
  <c r="L66" i="1"/>
  <c r="L66" i="1" a="1"/>
  <c r="F66" i="1"/>
  <c r="F78" i="1" s="1"/>
  <c r="U52" i="1"/>
  <c r="T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E52" i="1"/>
  <c r="D52" i="1"/>
  <c r="C52" i="1"/>
  <c r="V51" i="1"/>
  <c r="V50" i="1"/>
  <c r="V49" i="1"/>
  <c r="V48" i="1"/>
  <c r="V47" i="1"/>
  <c r="V46" i="1"/>
  <c r="V45" i="1"/>
  <c r="C45" i="1"/>
  <c r="B45" i="1"/>
  <c r="V44" i="1"/>
  <c r="V43" i="1"/>
  <c r="C43" i="1"/>
  <c r="B43" i="1"/>
  <c r="V42" i="1"/>
  <c r="V41" i="1"/>
  <c r="V40" i="1"/>
  <c r="C40" i="1"/>
  <c r="B40" i="1"/>
  <c r="V39" i="1"/>
  <c r="V38" i="1"/>
  <c r="V37" i="1"/>
  <c r="V36" i="1"/>
  <c r="V35" i="1"/>
  <c r="C35" i="1"/>
  <c r="B35" i="1"/>
  <c r="V34" i="1"/>
  <c r="V33" i="1"/>
  <c r="V32" i="1"/>
  <c r="V31" i="1"/>
  <c r="C31" i="1"/>
  <c r="B31" i="1"/>
  <c r="B52" i="1" s="1"/>
  <c r="V30" i="1"/>
  <c r="V29" i="1"/>
  <c r="V28" i="1"/>
  <c r="V27" i="1"/>
  <c r="V26" i="1"/>
  <c r="V25" i="1"/>
  <c r="V24" i="1"/>
  <c r="V23" i="1"/>
  <c r="V22" i="1"/>
  <c r="V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5" authorId="0" shapeId="0" xr:uid="{1EA3641D-4080-43E2-83FE-13399EA95F3B}">
      <text>
        <r>
          <rPr>
            <sz val="10"/>
            <rFont val="Arial"/>
            <family val="2"/>
          </rPr>
          <t xml:space="preserve">R$  9.003,17- Folha de pessoal cedido a unidade, referência agosto/24, Valor informado pelaGerencia de Gestão de Pessoas GGP DESPACHO Nº9591/2024/SES/COFP-05073 (64729292),  Processo nº 202100010024770
</t>
        </r>
      </text>
    </comment>
    <comment ref="F66" authorId="0" shapeId="0" xr:uid="{9FB93905-4335-4AD6-952C-824CEF7BE8E5}">
      <text>
        <r>
          <rPr>
            <sz val="10"/>
            <rFont val="Arial"/>
            <family val="2"/>
          </rPr>
          <t xml:space="preserve">R$ 68.609,65-  E       R$ 1.173,58 </t>
        </r>
        <r>
          <rPr>
            <sz val="9"/>
            <color rgb="FF000000"/>
            <rFont val="Segoe UI"/>
            <family val="2"/>
            <charset val="1"/>
          </rPr>
          <t xml:space="preserve">  IRRF -CELG  JANEIRO/24 LANÇADO NA PLANILHA DE FEVEREIRO/24.  DESPACHO Nº 332/2024/SES/GMAE - CG-14421
</t>
        </r>
      </text>
    </comment>
    <comment ref="F67" authorId="0" shapeId="0" xr:uid="{A5A8DBD8-34E5-43ED-982E-E025D6FA884E}">
      <text>
        <r>
          <rPr>
            <sz val="10"/>
            <rFont val="Arial"/>
            <family val="2"/>
          </rPr>
          <t xml:space="preserve">R$55.603,92-  E       R$  1.010,48   </t>
        </r>
        <r>
          <rPr>
            <sz val="9"/>
            <color rgb="FF000000"/>
            <rFont val="Segoe UI"/>
            <family val="2"/>
            <charset val="1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68" authorId="0" shapeId="0" xr:uid="{8CC0FD81-38AB-49CD-BADC-195ED9715375}">
      <text>
        <r>
          <rPr>
            <sz val="10"/>
            <rFont val="Arial"/>
            <family val="2"/>
          </rPr>
          <t>R$ 51996,45 -  E       R$   966,00  I</t>
        </r>
        <r>
          <rPr>
            <sz val="9"/>
            <color rgb="FF000000"/>
            <rFont val="Segoe UI"/>
            <family val="2"/>
            <charset val="1"/>
          </rPr>
          <t>RRF -CELG  REFERENCIA MARÇO/24, LANÇADA NA PLANILHA DE REPASSE MENSAL ABRIL/2024.
.
DESPACHO Nº 499/2024/SES/GMAE - CG-14421 (59376570)RELATÓRIO Nº 20 / 2024 SES/GMAE - CG-14421</t>
        </r>
      </text>
    </comment>
    <comment ref="F73" authorId="0" shapeId="0" xr:uid="{4B2D4D98-BDB4-4B35-B5D3-5C2164A39389}">
      <text>
        <r>
          <rPr>
            <sz val="10"/>
            <rFont val="Arial"/>
            <family val="2"/>
          </rPr>
          <t xml:space="preserve">R$ 46.991,73 -Fornecimento energia elétrica, referência agosto/24, Valor informado pela Coordenação de Gestão de Contas e Contratos - GAAL DESPACHO Nº 396/2024/SES/CGCC / GAAL-11410 (64984165)  Processo nº 201700010019675
.
VR.FATURA...............R$ 46.217,56
IR..................................R$ 774,17
</t>
        </r>
      </text>
    </comment>
    <comment ref="F75" authorId="0" shapeId="0" xr:uid="{9AB31327-EE0D-496D-86E8-727FDB7F425B}">
      <text>
        <r>
          <rPr>
            <sz val="10"/>
            <rFont val="Arial"/>
            <family val="2"/>
          </rPr>
          <t xml:space="preserve">R$ 41.559,22 - Glosa referente ao  repasse efetuado a maior no mês de dez/22
</t>
        </r>
      </text>
    </comment>
    <comment ref="F76" authorId="0" shapeId="0" xr:uid="{49157432-F5A2-4EE5-AF67-911994A8008A}">
      <text>
        <r>
          <rPr>
            <sz val="10"/>
            <rFont val="Arial"/>
            <family val="2"/>
          </rPr>
          <t>R$ 526.166,64 -  Relatório nº 47/2023 - COMACG/GMAE-CG/SUPECC/SES/GO (v.50772108), referente ao período de avaliação 01 de janeiro a 30 de junho de 2023, o qual corresponde ao Contrato de Gestão nº 50/2022/SES/GO, firmado entre a Secretaria de Estado da Saúde de Goiás - SES/GO e a Organização Social de Saúde - OSS, Instituto de Medicina, Estudos e Desenvolvimento - IMED,Processo nº 202300010046786</t>
        </r>
      </text>
    </comment>
  </commentList>
</comments>
</file>

<file path=xl/sharedStrings.xml><?xml version="1.0" encoding="utf-8"?>
<sst xmlns="http://schemas.openxmlformats.org/spreadsheetml/2006/main" count="103" uniqueCount="64">
  <si>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</si>
  <si>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</si>
  <si>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</si>
  <si>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 02.529.964/0001-57</t>
  </si>
  <si>
    <t>Organização Social Contratada : IMED - INSTITUTO DE MEDICINA, ESTUDOS E DESENVOLVIMENTO</t>
  </si>
  <si>
    <t>CNPJ: 19.324.171/0001-02</t>
  </si>
  <si>
    <t>Unidade Gerida: Hospital Estadual de Formosa Dr. César Saad Fayad.</t>
  </si>
  <si>
    <t>Contrato de Gestão nº: CONTRATO DE GESTÃO Nº 50/2022-SES/GO  -   1º Termo Aditivo , 6/ Apostilamento, 7° Apostilamento, 8° Apostilamento, 9° Apostilamento,  10° Apostilamento,  11° Apostilamento,  12° Apostilamento.  13° Apostilamento.</t>
  </si>
  <si>
    <t xml:space="preserve">Vigência do Contrato de Gestão - Início 01/07/2022    Término 31/05/2026  / 1º Termo Aditivo: Início   01/01/2023         Término 31/05/2026  e  2º Termo Aditivo: Início   02/05/20234        Término 30/06/2026 </t>
  </si>
  <si>
    <t>Previsão de Repasse Mensal do Contrato de Gestão    R$ 5.173.294,88  /ADITIVO - Custeio :  R$ 673.001,16  R$ 1.423.260,83  Processo nº: 202000010037537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</si>
  <si>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</si>
  <si>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</si>
  <si>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</si>
  <si>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</si>
  <si>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</si>
  <si>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</si>
  <si>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</si>
  <si>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</si>
  <si>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</si>
  <si>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</si>
  <si>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</si>
  <si>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</si>
  <si>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</si>
  <si>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</si>
  <si>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</si>
  <si>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</si>
  <si>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</si>
  <si>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</si>
  <si>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</si>
  <si>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</si>
  <si>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</si>
  <si>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</si>
  <si>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</si>
  <si>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</si>
  <si>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</si>
  <si>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</si>
  <si>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</si>
  <si>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</si>
  <si>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</si>
  <si>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</si>
  <si>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</si>
  <si>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</si>
  <si>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</si>
  <si>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</si>
  <si>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</si>
  <si>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3.1.90.11.10</t>
  </si>
  <si>
    <t>SES/GAAL-11410, SES/GMAE-14421 E SES/SUPECC-03082.</t>
  </si>
  <si>
    <t>Glosa- Concessionárias (faturas da energia).</t>
  </si>
  <si>
    <t>3.3.90.39.04</t>
  </si>
  <si>
    <t>*Glosa- Concessionárias (faturas da energia).</t>
  </si>
  <si>
    <t>GLOSA CONTRATOS/ GESTÃO - R$</t>
  </si>
  <si>
    <t>Glosa - Não cumprimento de Metas Contratuais.</t>
  </si>
  <si>
    <t>01 de janeiro a 30 de junho de 2023</t>
  </si>
  <si>
    <t>Relatório nº 47/2023 - COMACG/GMAE-CG/SUPECC/SES/GO (v.50772108)</t>
  </si>
  <si>
    <t>R$ 526.166,64 -  Relatório nº 47/2023 - COMACG/GMAE-CG/SUPECC/SES/GO (v.50772108), referente ao período de avaliação 01 de janeiro a 30 de junho de 2023, o qual corresponde ao Contrato de Gestão nº 50/2022/SES/GO, firmado entre a Secretaria de Estado da Saúde de Goiás - SES/GO e a Organização Social de Saúde - OSS, Instituto de Medicina, Estudos e Desenvolvimento - IMED,Processo nº 202300010046786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</si>
  <si>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</si>
  <si>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</si>
  <si>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</si>
  <si>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r>
      <rPr>
        <b/>
        <sz val="10"/>
        <color rgb="FF000000"/>
        <rFont val="Calibri"/>
        <family val="2"/>
        <charset val="1"/>
      </rP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Pagar):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PROC:202000010037537,HOSP.EST.FORMOSA-IMED,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.................R$ 35.575,18.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1"/>
      </rPr>
      <t>PROC:202000010037537,HOSP.EST.FORMOSA-IMED, REF. AO REPASSE CONT. GESTÃO, REF. A DEZEMBRO 2023.
.
VALOR PAGO</t>
    </r>
    <r>
      <rPr>
        <b/>
        <sz val="10"/>
        <color rgb="FF000000"/>
        <rFont val="Calibri"/>
        <family val="2"/>
        <charset val="1"/>
      </rPr>
      <t xml:space="preserve">...............R$ 48.234,14.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R$ 214452,12- </t>
    </r>
    <r>
      <rPr>
        <sz val="10"/>
        <color rgb="FF000000"/>
        <rFont val="Calibri"/>
        <family val="2"/>
        <charset val="1"/>
      </rPr>
      <t>Repasse financeiro ao Hospital Estadual de Formosa Dr. César Saad Fayad, para pagamento do Piso Nacional da Enfermagem. Portaria GM/MS nº 1.135/2023. Contrato de Gestão nº 50/2022-SES/GO. 5° Apostilamento.
.
Programa Federal: Assistência Financeira para pagamento do piso salarial dos profissionais da Enfermagem - Portaria nº 1355/2023.
.
Referente à parcela de dezembro de 2023.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</si>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</sst>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rgb="FFDCCAC8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6" fillId="0" borderId="15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164" fontId="0" fillId="5" borderId="17" xfId="2" applyFont="1" applyFill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4" fontId="0" fillId="6" borderId="18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9" fillId="5" borderId="18" xfId="3" applyNumberFormat="1" applyFont="1" applyFill="1" applyBorder="1" applyAlignment="1">
      <alignment vertical="center" wrapText="1"/>
    </xf>
    <xf numFmtId="164" fontId="0" fillId="6" borderId="17" xfId="2" applyFont="1" applyFill="1" applyBorder="1" applyAlignment="1" applyProtection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5" borderId="17" xfId="2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vertical="top" wrapText="1"/>
    </xf>
    <xf numFmtId="0" fontId="5" fillId="7" borderId="17" xfId="0" applyFont="1" applyFill="1" applyBorder="1" applyAlignment="1">
      <alignment vertical="center" wrapText="1"/>
    </xf>
    <xf numFmtId="164" fontId="5" fillId="7" borderId="17" xfId="0" applyNumberFormat="1" applyFont="1" applyFill="1" applyBorder="1" applyAlignment="1">
      <alignment horizontal="right" vertical="center" wrapText="1"/>
    </xf>
    <xf numFmtId="0" fontId="3" fillId="7" borderId="17" xfId="0" applyFont="1" applyFill="1" applyBorder="1" applyAlignment="1">
      <alignment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</cellXfs>
  <cellStyles count="4">
    <cellStyle name="Normal" xfId="0" builtinId="0"/>
    <cellStyle name="Normal 65" xfId="3" xr:uid="{10F80CBA-1D57-426E-B0B8-E67C602DF436}"/>
    <cellStyle name="Vírgula" xfId="1" builtinId="3"/>
    <cellStyle name="Vírgula 44" xfId="2" xr:uid="{6A3935F4-1B51-4D32-A20C-05606197B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7B504-E5CA-438C-840A-4685317410AB}">
  <sheetPr>
    <tabColor theme="7"/>
    <pageSetUpPr fitToPage="1"/>
  </sheetPr>
  <dimension ref="A1:W126"/>
  <sheetViews>
    <sheetView tabSelected="1" topLeftCell="A23" zoomScaleNormal="100" workbookViewId="0">
      <selection activeCell="F37" sqref="F37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.42578125" style="59" customWidth="1"/>
    <col min="4" max="7" width="15.5703125" customWidth="1"/>
    <col min="8" max="8" width="16.7109375" customWidth="1"/>
    <col min="9" max="10" width="15.140625" customWidth="1"/>
    <col min="11" max="11" width="16" style="59" customWidth="1"/>
    <col min="12" max="21" width="15.140625" style="59" customWidth="1"/>
    <col min="22" max="22" width="16.140625" customWidth="1"/>
    <col min="23" max="23" width="14.285156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3"/>
      <c r="Q6" s="3"/>
      <c r="R6" s="3"/>
      <c r="S6" s="3"/>
      <c r="T6" s="3"/>
      <c r="U6" s="3"/>
      <c r="V6" s="4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R7" s="3"/>
      <c r="S7" s="3"/>
      <c r="T7" s="3"/>
      <c r="U7" s="3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/>
      <c r="Q9" s="3"/>
      <c r="R9" s="3"/>
      <c r="S9" s="3"/>
      <c r="T9" s="3"/>
      <c r="U9" s="3"/>
      <c r="V9" s="4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R10" s="3"/>
      <c r="S10" s="3"/>
      <c r="T10" s="3"/>
      <c r="U10" s="3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3"/>
      <c r="P12" s="3"/>
      <c r="Q12" s="3"/>
      <c r="R12" s="3"/>
      <c r="S12" s="3"/>
      <c r="T12" s="3"/>
      <c r="U12" s="3"/>
      <c r="V12" s="4"/>
    </row>
    <row r="13" spans="1:22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2"/>
    </row>
    <row r="16" spans="1:22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3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3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3" s="17" customFormat="1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3" s="17" customFormat="1" ht="75" customHeight="1" thickBot="1" x14ac:dyDescent="0.3">
      <c r="A20" s="14"/>
      <c r="B20" s="18" t="s">
        <v>14</v>
      </c>
      <c r="C20" s="19" t="s">
        <v>15</v>
      </c>
      <c r="D20" s="20" t="s">
        <v>16</v>
      </c>
      <c r="E20" s="20"/>
      <c r="F20" s="20"/>
      <c r="G20" s="20" t="s">
        <v>17</v>
      </c>
      <c r="H20" s="20"/>
      <c r="I20" s="20"/>
      <c r="J20" s="21" t="s">
        <v>18</v>
      </c>
      <c r="K20" s="20" t="s">
        <v>19</v>
      </c>
      <c r="L20" s="20"/>
      <c r="M20" s="20"/>
      <c r="N20" s="20"/>
      <c r="O20" s="20" t="s">
        <v>20</v>
      </c>
      <c r="P20" s="20"/>
      <c r="Q20" s="21" t="s">
        <v>21</v>
      </c>
      <c r="R20" s="20" t="s">
        <v>22</v>
      </c>
      <c r="S20" s="20"/>
      <c r="T20" s="20" t="s">
        <v>23</v>
      </c>
      <c r="U20" s="20"/>
      <c r="V20" s="19" t="s">
        <v>24</v>
      </c>
    </row>
    <row r="21" spans="1:23" s="17" customFormat="1" ht="44.25" customHeight="1" thickBot="1" x14ac:dyDescent="0.3">
      <c r="A21" s="14"/>
      <c r="B21" s="18"/>
      <c r="C21" s="19"/>
      <c r="D21" s="22" t="s">
        <v>25</v>
      </c>
      <c r="E21" s="22" t="s">
        <v>26</v>
      </c>
      <c r="F21" s="22" t="s">
        <v>27</v>
      </c>
      <c r="G21" s="22" t="s">
        <v>25</v>
      </c>
      <c r="H21" s="22" t="s">
        <v>26</v>
      </c>
      <c r="I21" s="22" t="s">
        <v>27</v>
      </c>
      <c r="J21" s="22" t="s">
        <v>25</v>
      </c>
      <c r="K21" s="22" t="s">
        <v>28</v>
      </c>
      <c r="L21" s="22" t="s">
        <v>25</v>
      </c>
      <c r="M21" s="22" t="s">
        <v>26</v>
      </c>
      <c r="N21" s="22" t="s">
        <v>27</v>
      </c>
      <c r="O21" s="22" t="s">
        <v>25</v>
      </c>
      <c r="P21" s="22" t="s">
        <v>26</v>
      </c>
      <c r="Q21" s="22"/>
      <c r="R21" s="22" t="s">
        <v>25</v>
      </c>
      <c r="S21" s="22" t="s">
        <v>26</v>
      </c>
      <c r="T21" s="22" t="s">
        <v>25</v>
      </c>
      <c r="U21" s="22" t="s">
        <v>29</v>
      </c>
      <c r="V21" s="19"/>
    </row>
    <row r="22" spans="1:23" s="17" customFormat="1" ht="15.75" thickBot="1" x14ac:dyDescent="0.3">
      <c r="A22" s="23">
        <v>45292</v>
      </c>
      <c r="B22" s="24">
        <v>5850966.7699999996</v>
      </c>
      <c r="C22" s="24">
        <v>5850966.7699999996</v>
      </c>
      <c r="D22" s="24">
        <v>42592327.43</v>
      </c>
      <c r="E22" s="24"/>
      <c r="F22" s="24"/>
      <c r="G22" s="24">
        <v>11452592.08</v>
      </c>
      <c r="H22" s="25"/>
      <c r="I22" s="25"/>
      <c r="J22" s="26">
        <v>69783.23</v>
      </c>
      <c r="K22" s="27">
        <v>45292</v>
      </c>
      <c r="L22" s="28">
        <v>5706296.04</v>
      </c>
      <c r="M22" s="29"/>
      <c r="N22" s="29"/>
      <c r="O22" s="30"/>
      <c r="P22" s="30"/>
      <c r="Q22" s="30"/>
      <c r="R22" s="29"/>
      <c r="S22" s="29"/>
      <c r="T22" s="30"/>
      <c r="U22" s="30"/>
      <c r="V22" s="31">
        <f t="shared" ref="V22:V51" si="0">L22+M22+N22+R22+S22+T22+U22</f>
        <v>5706296.04</v>
      </c>
      <c r="W22" s="32"/>
    </row>
    <row r="23" spans="1:23" s="17" customFormat="1" ht="15.75" thickBot="1" x14ac:dyDescent="0.3">
      <c r="A23" s="33">
        <v>45323</v>
      </c>
      <c r="B23" s="34">
        <v>5852026.4699999997</v>
      </c>
      <c r="C23" s="34">
        <v>5852026.4699999997</v>
      </c>
      <c r="D23" s="24">
        <v>4670.7299999999996</v>
      </c>
      <c r="F23" s="24"/>
      <c r="G23" s="24">
        <v>5781973.79</v>
      </c>
      <c r="H23" s="35"/>
      <c r="I23" s="35"/>
      <c r="J23" s="36">
        <v>56614.400000000001</v>
      </c>
      <c r="K23" s="27">
        <v>45292</v>
      </c>
      <c r="L23" s="28">
        <v>35677.75</v>
      </c>
      <c r="M23" s="28"/>
      <c r="N23" s="28"/>
      <c r="O23" s="37"/>
      <c r="P23" s="37"/>
      <c r="Q23" s="37"/>
      <c r="R23" s="37"/>
      <c r="S23" s="37"/>
      <c r="T23" s="37"/>
      <c r="U23" s="37"/>
      <c r="V23" s="31">
        <f t="shared" si="0"/>
        <v>35677.75</v>
      </c>
      <c r="W23" s="32"/>
    </row>
    <row r="24" spans="1:23" s="17" customFormat="1" ht="15.75" thickBot="1" x14ac:dyDescent="0.3">
      <c r="A24" s="33">
        <v>45323</v>
      </c>
      <c r="B24" s="34"/>
      <c r="C24" s="34"/>
      <c r="D24" s="24"/>
      <c r="E24" s="24"/>
      <c r="F24" s="24"/>
      <c r="G24" s="24"/>
      <c r="H24" s="35"/>
      <c r="I24" s="35"/>
      <c r="J24" s="36"/>
      <c r="K24" s="27">
        <v>45289</v>
      </c>
      <c r="L24" s="28"/>
      <c r="M24" s="28"/>
      <c r="N24" s="28"/>
      <c r="O24" s="37"/>
      <c r="P24" s="37"/>
      <c r="Q24" s="37"/>
      <c r="R24" s="28">
        <v>48234.14</v>
      </c>
      <c r="S24" s="37"/>
      <c r="T24" s="37"/>
      <c r="U24" s="37"/>
      <c r="V24" s="31">
        <f t="shared" si="0"/>
        <v>48234.14</v>
      </c>
      <c r="W24" s="32"/>
    </row>
    <row r="25" spans="1:23" s="17" customFormat="1" ht="15.75" thickBot="1" x14ac:dyDescent="0.3">
      <c r="A25" s="33">
        <v>45323</v>
      </c>
      <c r="B25" s="34"/>
      <c r="C25" s="34"/>
      <c r="D25" s="24"/>
      <c r="E25" s="24"/>
      <c r="F25" s="24"/>
      <c r="G25" s="24"/>
      <c r="H25" s="35"/>
      <c r="I25" s="35"/>
      <c r="J25" s="36"/>
      <c r="K25" s="27">
        <v>45231</v>
      </c>
      <c r="L25" s="28"/>
      <c r="M25" s="28"/>
      <c r="N25" s="28"/>
      <c r="O25" s="37"/>
      <c r="P25" s="37"/>
      <c r="Q25" s="37"/>
      <c r="R25" s="28">
        <v>35575.18</v>
      </c>
      <c r="S25" s="37"/>
      <c r="T25" s="37"/>
      <c r="U25" s="37"/>
      <c r="V25" s="31">
        <f t="shared" si="0"/>
        <v>35575.18</v>
      </c>
      <c r="W25" s="32"/>
    </row>
    <row r="26" spans="1:23" s="17" customFormat="1" ht="15.75" thickBot="1" x14ac:dyDescent="0.3">
      <c r="A26" s="33">
        <v>45323</v>
      </c>
      <c r="B26" s="34"/>
      <c r="C26" s="34"/>
      <c r="D26" s="24"/>
      <c r="E26" s="24"/>
      <c r="F26" s="24"/>
      <c r="G26" s="24"/>
      <c r="H26" s="35"/>
      <c r="I26" s="35"/>
      <c r="J26" s="36"/>
      <c r="K26" s="27">
        <v>45323</v>
      </c>
      <c r="L26" s="28">
        <v>5746296.04</v>
      </c>
      <c r="M26" s="28"/>
      <c r="N26" s="28"/>
      <c r="O26" s="37"/>
      <c r="P26" s="37"/>
      <c r="Q26" s="37"/>
      <c r="R26" s="37"/>
      <c r="S26" s="37"/>
      <c r="T26" s="37"/>
      <c r="U26" s="37"/>
      <c r="V26" s="31">
        <f t="shared" si="0"/>
        <v>5746296.04</v>
      </c>
      <c r="W26" s="32"/>
    </row>
    <row r="27" spans="1:23" s="17" customFormat="1" ht="15.75" thickBot="1" x14ac:dyDescent="0.3">
      <c r="A27" s="23">
        <v>45352</v>
      </c>
      <c r="B27" s="34">
        <v>5847787.8499999996</v>
      </c>
      <c r="C27" s="34">
        <v>5847787.8499999996</v>
      </c>
      <c r="D27" s="24">
        <v>5730.43</v>
      </c>
      <c r="E27" s="24"/>
      <c r="F27" s="24"/>
      <c r="G27" s="24">
        <v>44940.18</v>
      </c>
      <c r="H27" s="35"/>
      <c r="I27" s="35"/>
      <c r="J27" s="36">
        <v>52962.45</v>
      </c>
      <c r="K27" s="27">
        <v>45292</v>
      </c>
      <c r="L27" s="28">
        <v>4670.7299999999996</v>
      </c>
      <c r="M27" s="28"/>
      <c r="N27" s="28"/>
      <c r="O27" s="37"/>
      <c r="P27" s="37"/>
      <c r="Q27" s="37"/>
      <c r="R27" s="37"/>
      <c r="S27" s="37"/>
      <c r="T27" s="37"/>
      <c r="U27" s="37"/>
      <c r="V27" s="31">
        <f t="shared" si="0"/>
        <v>4670.7299999999996</v>
      </c>
      <c r="W27" s="32"/>
    </row>
    <row r="28" spans="1:23" s="17" customFormat="1" ht="15.75" thickBot="1" x14ac:dyDescent="0.3">
      <c r="A28" s="23">
        <v>45352</v>
      </c>
      <c r="B28" s="34"/>
      <c r="C28" s="34"/>
      <c r="D28" s="24"/>
      <c r="E28" s="24"/>
      <c r="F28" s="24"/>
      <c r="G28" s="24"/>
      <c r="H28" s="35"/>
      <c r="I28" s="35"/>
      <c r="J28" s="36"/>
      <c r="K28" s="27">
        <v>45289</v>
      </c>
      <c r="L28" s="28"/>
      <c r="M28" s="28"/>
      <c r="N28" s="28"/>
      <c r="O28" s="37"/>
      <c r="P28" s="37"/>
      <c r="Q28" s="37"/>
      <c r="R28" s="37"/>
      <c r="S28" s="37"/>
      <c r="T28" s="28">
        <v>214452.12</v>
      </c>
      <c r="U28" s="37"/>
      <c r="V28" s="31">
        <f t="shared" si="0"/>
        <v>214452.12</v>
      </c>
      <c r="W28" s="32"/>
    </row>
    <row r="29" spans="1:23" s="17" customFormat="1" ht="15.75" thickBot="1" x14ac:dyDescent="0.3">
      <c r="A29" s="23">
        <v>45352</v>
      </c>
      <c r="B29" s="34"/>
      <c r="C29" s="34"/>
      <c r="D29" s="24"/>
      <c r="E29" s="24"/>
      <c r="F29" s="24"/>
      <c r="G29" s="24"/>
      <c r="H29" s="35"/>
      <c r="I29" s="35"/>
      <c r="J29" s="36"/>
      <c r="K29" s="27">
        <v>45323</v>
      </c>
      <c r="L29" s="28">
        <v>5730.43</v>
      </c>
      <c r="M29" s="28"/>
      <c r="N29" s="28"/>
      <c r="O29" s="37"/>
      <c r="P29" s="37"/>
      <c r="Q29" s="37"/>
      <c r="R29" s="37"/>
      <c r="S29" s="37"/>
      <c r="T29" s="37"/>
      <c r="U29" s="37"/>
      <c r="V29" s="31">
        <f t="shared" si="0"/>
        <v>5730.43</v>
      </c>
      <c r="W29" s="32"/>
    </row>
    <row r="30" spans="1:23" s="17" customFormat="1" ht="15.75" thickBot="1" x14ac:dyDescent="0.3">
      <c r="A30" s="23">
        <v>45352</v>
      </c>
      <c r="B30" s="34"/>
      <c r="C30" s="34"/>
      <c r="D30" s="24"/>
      <c r="E30" s="24"/>
      <c r="F30" s="24"/>
      <c r="G30" s="24"/>
      <c r="H30" s="35"/>
      <c r="I30" s="35"/>
      <c r="J30" s="36"/>
      <c r="K30" s="27">
        <v>45380</v>
      </c>
      <c r="L30" s="28">
        <v>5746296.04</v>
      </c>
      <c r="M30" s="28"/>
      <c r="N30" s="28"/>
      <c r="O30" s="37"/>
      <c r="P30" s="37"/>
      <c r="Q30" s="37"/>
      <c r="R30" s="37"/>
      <c r="S30" s="37"/>
      <c r="T30" s="37"/>
      <c r="U30" s="37"/>
      <c r="V30" s="31">
        <f t="shared" si="0"/>
        <v>5746296.04</v>
      </c>
      <c r="W30" s="32"/>
    </row>
    <row r="31" spans="1:23" s="17" customFormat="1" ht="15.75" thickBot="1" x14ac:dyDescent="0.3">
      <c r="A31" s="33">
        <v>45383</v>
      </c>
      <c r="B31" s="34">
        <f>5846296.04+15680.7</f>
        <v>5861976.7400000002</v>
      </c>
      <c r="C31" s="34">
        <f>5846296.04+15680.7</f>
        <v>5861976.7400000002</v>
      </c>
      <c r="D31" s="24">
        <v>11387578.449999999</v>
      </c>
      <c r="E31" s="24">
        <v>582619.88</v>
      </c>
      <c r="F31" s="24"/>
      <c r="G31" s="24">
        <v>10928184.41</v>
      </c>
      <c r="H31" s="35">
        <v>582619.88</v>
      </c>
      <c r="I31" s="35"/>
      <c r="J31" s="36">
        <v>667853.80000000005</v>
      </c>
      <c r="K31" s="27">
        <v>45292</v>
      </c>
      <c r="L31" s="28">
        <v>34539.019999999997</v>
      </c>
      <c r="M31" s="28"/>
      <c r="N31" s="28"/>
      <c r="O31" s="37"/>
      <c r="P31" s="37"/>
      <c r="Q31" s="37"/>
      <c r="R31" s="37"/>
      <c r="S31" s="37"/>
      <c r="T31" s="37"/>
      <c r="U31" s="37"/>
      <c r="V31" s="31">
        <f t="shared" si="0"/>
        <v>34539.019999999997</v>
      </c>
      <c r="W31" s="32"/>
    </row>
    <row r="32" spans="1:23" s="17" customFormat="1" ht="15.75" thickBot="1" x14ac:dyDescent="0.3">
      <c r="A32" s="33">
        <v>45383</v>
      </c>
      <c r="B32" s="34"/>
      <c r="C32" s="34"/>
      <c r="D32" s="24"/>
      <c r="E32" s="24"/>
      <c r="F32" s="24"/>
      <c r="G32" s="24"/>
      <c r="H32" s="35"/>
      <c r="I32" s="35"/>
      <c r="J32" s="36"/>
      <c r="K32" s="27">
        <v>45323</v>
      </c>
      <c r="L32" s="28">
        <v>43385.599999999999</v>
      </c>
      <c r="M32" s="28"/>
      <c r="N32" s="28"/>
      <c r="O32" s="37"/>
      <c r="P32" s="37"/>
      <c r="Q32" s="37"/>
      <c r="R32" s="37"/>
      <c r="S32" s="37"/>
      <c r="T32" s="37"/>
      <c r="U32" s="37"/>
      <c r="V32" s="31">
        <f t="shared" si="0"/>
        <v>43385.599999999999</v>
      </c>
      <c r="W32" s="32"/>
    </row>
    <row r="33" spans="1:23" s="17" customFormat="1" ht="15.75" thickBot="1" x14ac:dyDescent="0.3">
      <c r="A33" s="33">
        <v>45383</v>
      </c>
      <c r="B33" s="34"/>
      <c r="C33" s="34"/>
      <c r="D33" s="24"/>
      <c r="E33" s="24"/>
      <c r="F33" s="24"/>
      <c r="G33" s="24"/>
      <c r="H33" s="35"/>
      <c r="I33" s="35"/>
      <c r="J33" s="38"/>
      <c r="K33" s="27">
        <v>45352</v>
      </c>
      <c r="L33" s="28">
        <v>1491.81</v>
      </c>
      <c r="M33" s="28">
        <v>11639.88</v>
      </c>
      <c r="N33" s="28"/>
      <c r="O33" s="37"/>
      <c r="P33" s="37"/>
      <c r="Q33" s="37"/>
      <c r="R33" s="37"/>
      <c r="S33" s="37"/>
      <c r="T33" s="37"/>
      <c r="U33" s="37"/>
      <c r="V33" s="31">
        <f t="shared" si="0"/>
        <v>13131.689999999999</v>
      </c>
      <c r="W33" s="32"/>
    </row>
    <row r="34" spans="1:23" s="17" customFormat="1" ht="15.75" thickBot="1" x14ac:dyDescent="0.3">
      <c r="A34" s="33">
        <v>45383</v>
      </c>
      <c r="B34" s="34"/>
      <c r="C34" s="34"/>
      <c r="D34" s="24"/>
      <c r="E34" s="24"/>
      <c r="F34" s="24"/>
      <c r="G34" s="24"/>
      <c r="H34" s="35"/>
      <c r="I34" s="35"/>
      <c r="J34" s="38"/>
      <c r="K34" s="27">
        <v>45383</v>
      </c>
      <c r="L34" s="28">
        <v>5137010.96</v>
      </c>
      <c r="M34" s="28">
        <v>570980</v>
      </c>
      <c r="N34" s="28"/>
      <c r="O34" s="37"/>
      <c r="P34" s="37"/>
      <c r="Q34" s="37"/>
      <c r="R34" s="37"/>
      <c r="S34" s="37"/>
      <c r="T34" s="37"/>
      <c r="U34" s="37"/>
      <c r="V34" s="31">
        <f t="shared" si="0"/>
        <v>5707990.96</v>
      </c>
      <c r="W34" s="32"/>
    </row>
    <row r="35" spans="1:23" s="17" customFormat="1" ht="15.75" thickBot="1" x14ac:dyDescent="0.3">
      <c r="A35" s="23">
        <v>45413</v>
      </c>
      <c r="B35" s="34">
        <f>7222114.84233333+16740.63</f>
        <v>7238855.4723333297</v>
      </c>
      <c r="C35" s="34">
        <f>7222114.84233333+16740.63</f>
        <v>7238855.4723333297</v>
      </c>
      <c r="D35" s="24">
        <v>15680.7</v>
      </c>
      <c r="E35" s="24"/>
      <c r="F35" s="24"/>
      <c r="G35" s="24">
        <v>8608093.9199999999</v>
      </c>
      <c r="H35" s="35"/>
      <c r="I35" s="35"/>
      <c r="J35" s="38">
        <v>56138.84</v>
      </c>
      <c r="K35" s="27">
        <v>45352</v>
      </c>
      <c r="L35" s="28">
        <v>47037.55</v>
      </c>
      <c r="M35" s="28"/>
      <c r="N35" s="28"/>
      <c r="O35" s="37"/>
      <c r="P35" s="37"/>
      <c r="Q35" s="37"/>
      <c r="R35" s="37"/>
      <c r="S35" s="37"/>
      <c r="T35" s="37"/>
      <c r="U35" s="37"/>
      <c r="V35" s="31">
        <f t="shared" si="0"/>
        <v>47037.55</v>
      </c>
      <c r="W35" s="32"/>
    </row>
    <row r="36" spans="1:23" s="17" customFormat="1" ht="15.75" thickBot="1" x14ac:dyDescent="0.3">
      <c r="A36" s="23">
        <v>45413</v>
      </c>
      <c r="B36" s="34"/>
      <c r="C36" s="34"/>
      <c r="D36" s="24"/>
      <c r="E36" s="24"/>
      <c r="F36" s="24"/>
      <c r="G36" s="24"/>
      <c r="H36" s="35"/>
      <c r="I36" s="35"/>
      <c r="J36" s="38"/>
      <c r="K36" s="27">
        <v>45383</v>
      </c>
      <c r="L36" s="28">
        <v>15680.7</v>
      </c>
      <c r="M36" s="28"/>
      <c r="N36" s="28"/>
      <c r="O36" s="37"/>
      <c r="P36" s="37"/>
      <c r="Q36" s="37"/>
      <c r="R36" s="37"/>
      <c r="S36" s="37"/>
      <c r="T36" s="37"/>
      <c r="U36" s="37"/>
      <c r="V36" s="31">
        <f t="shared" si="0"/>
        <v>15680.7</v>
      </c>
      <c r="W36" s="32"/>
    </row>
    <row r="37" spans="1:23" s="17" customFormat="1" ht="15.75" thickBot="1" x14ac:dyDescent="0.3">
      <c r="A37" s="23">
        <v>45413</v>
      </c>
      <c r="B37" s="34"/>
      <c r="C37" s="34"/>
      <c r="D37" s="24"/>
      <c r="E37" s="24"/>
      <c r="F37" s="24"/>
      <c r="G37" s="35"/>
      <c r="H37" s="35"/>
      <c r="I37" s="35"/>
      <c r="J37" s="38"/>
      <c r="K37" s="27">
        <v>45413</v>
      </c>
      <c r="L37" s="28">
        <v>7122114.8399999999</v>
      </c>
      <c r="M37" s="28"/>
      <c r="N37" s="28"/>
      <c r="O37" s="37"/>
      <c r="P37" s="37"/>
      <c r="Q37" s="37"/>
      <c r="R37" s="37"/>
      <c r="S37" s="37"/>
      <c r="T37" s="37"/>
      <c r="U37" s="37"/>
      <c r="V37" s="31">
        <f t="shared" si="0"/>
        <v>7122114.8399999999</v>
      </c>
      <c r="W37" s="32"/>
    </row>
    <row r="38" spans="1:23" s="17" customFormat="1" ht="15.75" thickBot="1" x14ac:dyDescent="0.3">
      <c r="A38" s="33">
        <v>45444</v>
      </c>
      <c r="B38" s="34">
        <v>7269556.8700000001</v>
      </c>
      <c r="C38" s="34">
        <v>7269556.8700000001</v>
      </c>
      <c r="D38" s="24">
        <v>16740.63</v>
      </c>
      <c r="E38" s="24">
        <v>392989.52</v>
      </c>
      <c r="F38" s="24"/>
      <c r="G38" s="35">
        <v>16740.63</v>
      </c>
      <c r="H38" s="35">
        <v>392989.52</v>
      </c>
      <c r="I38" s="35"/>
      <c r="J38" s="38">
        <v>50869.82</v>
      </c>
      <c r="K38" s="27">
        <v>45413</v>
      </c>
      <c r="L38" s="28">
        <v>16740.63</v>
      </c>
      <c r="M38" s="28"/>
      <c r="N38" s="28"/>
      <c r="O38" s="37"/>
      <c r="P38" s="37"/>
      <c r="Q38" s="37"/>
      <c r="R38" s="37"/>
      <c r="S38" s="37"/>
      <c r="T38" s="37"/>
      <c r="U38" s="37"/>
      <c r="V38" s="31">
        <f t="shared" si="0"/>
        <v>16740.63</v>
      </c>
      <c r="W38" s="32"/>
    </row>
    <row r="39" spans="1:23" s="17" customFormat="1" ht="15.75" thickBot="1" x14ac:dyDescent="0.3">
      <c r="A39" s="33">
        <v>45444</v>
      </c>
      <c r="B39" s="34"/>
      <c r="C39" s="34"/>
      <c r="D39" s="24"/>
      <c r="E39" s="24"/>
      <c r="F39" s="24"/>
      <c r="G39" s="35"/>
      <c r="H39" s="35"/>
      <c r="I39" s="35"/>
      <c r="J39" s="38"/>
      <c r="K39" s="27">
        <v>45444</v>
      </c>
      <c r="L39" s="28">
        <v>7169556.8700000001</v>
      </c>
      <c r="M39" s="28">
        <v>23250</v>
      </c>
      <c r="N39" s="28"/>
      <c r="O39" s="37"/>
      <c r="P39" s="37"/>
      <c r="Q39" s="37"/>
      <c r="R39" s="37"/>
      <c r="S39" s="37"/>
      <c r="T39" s="37"/>
      <c r="U39" s="37"/>
      <c r="V39" s="31">
        <f t="shared" si="0"/>
        <v>7192806.8700000001</v>
      </c>
      <c r="W39" s="32"/>
    </row>
    <row r="40" spans="1:23" s="17" customFormat="1" ht="15.75" thickBot="1" x14ac:dyDescent="0.3">
      <c r="A40" s="23">
        <v>45474</v>
      </c>
      <c r="B40" s="34">
        <f>7269556.87+22258.47</f>
        <v>7291815.3399999999</v>
      </c>
      <c r="C40" s="34">
        <f>7269556.87+22258.47</f>
        <v>7291815.3399999999</v>
      </c>
      <c r="D40" s="24">
        <v>22209104.75</v>
      </c>
      <c r="E40" s="24">
        <v>1546479</v>
      </c>
      <c r="F40" s="24"/>
      <c r="G40" s="35">
        <v>7254849.3099999996</v>
      </c>
      <c r="H40" s="35">
        <v>1546479</v>
      </c>
      <c r="I40" s="35"/>
      <c r="J40" s="38">
        <v>42330.66</v>
      </c>
      <c r="K40" s="27">
        <v>45474</v>
      </c>
      <c r="L40" s="28">
        <v>7169556.8700000001</v>
      </c>
      <c r="M40" s="28">
        <v>1877259.52</v>
      </c>
      <c r="N40" s="28"/>
      <c r="O40" s="37"/>
      <c r="P40" s="37"/>
      <c r="Q40" s="37"/>
      <c r="R40" s="37"/>
      <c r="S40" s="37"/>
      <c r="T40" s="37"/>
      <c r="U40" s="37"/>
      <c r="V40" s="31">
        <f t="shared" si="0"/>
        <v>9046816.3900000006</v>
      </c>
      <c r="W40" s="32"/>
    </row>
    <row r="41" spans="1:23" s="17" customFormat="1" ht="15.75" thickBot="1" x14ac:dyDescent="0.3">
      <c r="A41" s="23">
        <v>45474</v>
      </c>
      <c r="B41" s="34"/>
      <c r="C41" s="34"/>
      <c r="D41" s="24"/>
      <c r="E41" s="24"/>
      <c r="F41" s="24"/>
      <c r="G41" s="35"/>
      <c r="H41" s="35"/>
      <c r="I41" s="35"/>
      <c r="J41" s="38"/>
      <c r="K41" s="27">
        <v>45413</v>
      </c>
      <c r="L41" s="28">
        <v>43861.16</v>
      </c>
      <c r="M41" s="28"/>
      <c r="N41" s="28"/>
      <c r="O41" s="37"/>
      <c r="P41" s="37"/>
      <c r="Q41" s="37"/>
      <c r="R41" s="37"/>
      <c r="S41" s="37"/>
      <c r="T41" s="37"/>
      <c r="U41" s="37"/>
      <c r="V41" s="31">
        <f t="shared" si="0"/>
        <v>43861.16</v>
      </c>
      <c r="W41" s="32"/>
    </row>
    <row r="42" spans="1:23" s="17" customFormat="1" ht="15.75" thickBot="1" x14ac:dyDescent="0.3">
      <c r="A42" s="23">
        <v>45474</v>
      </c>
      <c r="B42" s="34"/>
      <c r="C42" s="34"/>
      <c r="D42" s="24"/>
      <c r="E42" s="24"/>
      <c r="F42" s="24"/>
      <c r="G42" s="35"/>
      <c r="H42" s="35"/>
      <c r="I42" s="35"/>
      <c r="J42" s="38"/>
      <c r="K42" s="27">
        <v>45383</v>
      </c>
      <c r="L42" s="28">
        <v>41431.279999999999</v>
      </c>
      <c r="M42" s="28"/>
      <c r="N42" s="28"/>
      <c r="O42" s="37"/>
      <c r="P42" s="37"/>
      <c r="Q42" s="37"/>
      <c r="R42" s="37"/>
      <c r="S42" s="37"/>
      <c r="T42" s="37"/>
      <c r="U42" s="37"/>
      <c r="V42" s="31">
        <f t="shared" si="0"/>
        <v>41431.279999999999</v>
      </c>
      <c r="W42" s="32"/>
    </row>
    <row r="43" spans="1:23" s="17" customFormat="1" ht="15.75" thickBot="1" x14ac:dyDescent="0.3">
      <c r="A43" s="33">
        <v>45505</v>
      </c>
      <c r="B43" s="34">
        <f>7269556.87+20963.01</f>
        <v>7290519.8799999999</v>
      </c>
      <c r="C43" s="34">
        <f>7269556.87+20963.01</f>
        <v>7290519.8799999999</v>
      </c>
      <c r="D43" s="31">
        <v>3387264.27</v>
      </c>
      <c r="E43" s="31">
        <v>127188.4</v>
      </c>
      <c r="F43" s="31"/>
      <c r="G43" s="35">
        <v>14311372.210000001</v>
      </c>
      <c r="H43" s="35">
        <v>127188.4</v>
      </c>
      <c r="I43" s="35"/>
      <c r="J43" s="38">
        <v>55994.9</v>
      </c>
      <c r="K43" s="27">
        <v>45505</v>
      </c>
      <c r="L43" s="28">
        <v>7119556.8700000001</v>
      </c>
      <c r="M43" s="28">
        <v>127188.4</v>
      </c>
      <c r="N43" s="28"/>
      <c r="O43" s="37"/>
      <c r="P43" s="37"/>
      <c r="Q43" s="37"/>
      <c r="R43" s="37"/>
      <c r="S43" s="37"/>
      <c r="T43" s="37"/>
      <c r="U43" s="37"/>
      <c r="V43" s="31">
        <f t="shared" si="0"/>
        <v>7246745.2700000005</v>
      </c>
      <c r="W43" s="32"/>
    </row>
    <row r="44" spans="1:23" s="17" customFormat="1" ht="15.75" thickBot="1" x14ac:dyDescent="0.3">
      <c r="A44" s="33">
        <v>45505</v>
      </c>
      <c r="B44" s="34"/>
      <c r="C44" s="34"/>
      <c r="D44" s="31"/>
      <c r="E44" s="31"/>
      <c r="F44" s="31"/>
      <c r="G44" s="35"/>
      <c r="H44" s="35"/>
      <c r="I44" s="35"/>
      <c r="J44" s="38"/>
      <c r="K44" s="27">
        <v>45474</v>
      </c>
      <c r="L44" s="28">
        <v>22258.47</v>
      </c>
      <c r="M44" s="28">
        <v>38959</v>
      </c>
      <c r="N44" s="28"/>
      <c r="O44" s="37"/>
      <c r="P44" s="37"/>
      <c r="Q44" s="37"/>
      <c r="R44" s="37"/>
      <c r="S44" s="37"/>
      <c r="T44" s="37"/>
      <c r="U44" s="37"/>
      <c r="V44" s="31">
        <f t="shared" si="0"/>
        <v>61217.47</v>
      </c>
      <c r="W44" s="32"/>
    </row>
    <row r="45" spans="1:23" s="17" customFormat="1" ht="15.75" thickBot="1" x14ac:dyDescent="0.3">
      <c r="A45" s="23">
        <v>45536</v>
      </c>
      <c r="B45" s="34">
        <f>7269556.87+20884.5</f>
        <v>7290441.3700000001</v>
      </c>
      <c r="C45" s="34">
        <f>7269556.87+20884.5</f>
        <v>7290441.3700000001</v>
      </c>
      <c r="D45" s="31">
        <v>20963.009999999998</v>
      </c>
      <c r="E45" s="31">
        <v>1407583.8399999999</v>
      </c>
      <c r="F45" s="31"/>
      <c r="G45" s="35">
        <v>127762.52999999998</v>
      </c>
      <c r="H45" s="35">
        <v>1407583.8399999999</v>
      </c>
      <c r="I45" s="35"/>
      <c r="J45" s="38">
        <v>150000</v>
      </c>
      <c r="K45" s="27">
        <v>45444</v>
      </c>
      <c r="L45" s="28">
        <v>49130.18</v>
      </c>
      <c r="M45" s="28"/>
      <c r="N45" s="28"/>
      <c r="O45" s="37"/>
      <c r="P45" s="37"/>
      <c r="Q45" s="37"/>
      <c r="R45" s="37"/>
      <c r="S45" s="37"/>
      <c r="T45" s="37"/>
      <c r="U45" s="37"/>
      <c r="V45" s="31">
        <f t="shared" si="0"/>
        <v>49130.18</v>
      </c>
      <c r="W45" s="32"/>
    </row>
    <row r="46" spans="1:23" s="17" customFormat="1" ht="15.75" thickBot="1" x14ac:dyDescent="0.3">
      <c r="A46" s="23">
        <v>45536</v>
      </c>
      <c r="B46" s="34"/>
      <c r="C46" s="34"/>
      <c r="D46" s="31"/>
      <c r="E46" s="31"/>
      <c r="F46" s="31"/>
      <c r="G46" s="35"/>
      <c r="H46" s="35"/>
      <c r="I46" s="35"/>
      <c r="J46" s="38"/>
      <c r="K46" s="27">
        <v>45474</v>
      </c>
      <c r="L46" s="28">
        <v>57669.34</v>
      </c>
      <c r="M46" s="28"/>
      <c r="N46" s="28"/>
      <c r="O46" s="37"/>
      <c r="P46" s="37"/>
      <c r="Q46" s="37"/>
      <c r="R46" s="37"/>
      <c r="S46" s="37"/>
      <c r="T46" s="37"/>
      <c r="U46" s="37"/>
      <c r="V46" s="31">
        <f t="shared" si="0"/>
        <v>57669.34</v>
      </c>
      <c r="W46" s="32"/>
    </row>
    <row r="47" spans="1:23" s="17" customFormat="1" ht="15.75" thickBot="1" x14ac:dyDescent="0.3">
      <c r="A47" s="23">
        <v>45536</v>
      </c>
      <c r="B47" s="34"/>
      <c r="C47" s="34"/>
      <c r="D47" s="31"/>
      <c r="E47" s="31"/>
      <c r="F47" s="31"/>
      <c r="G47" s="35"/>
      <c r="H47" s="35"/>
      <c r="I47" s="35"/>
      <c r="J47" s="38"/>
      <c r="K47" s="27">
        <v>45505</v>
      </c>
      <c r="L47" s="28">
        <v>20963.009999999998</v>
      </c>
      <c r="M47" s="28"/>
      <c r="N47" s="28"/>
      <c r="O47" s="37"/>
      <c r="P47" s="37"/>
      <c r="Q47" s="37"/>
      <c r="R47" s="37"/>
      <c r="S47" s="37"/>
      <c r="T47" s="37"/>
      <c r="U47" s="37"/>
      <c r="V47" s="31">
        <f t="shared" si="0"/>
        <v>20963.009999999998</v>
      </c>
      <c r="W47" s="32"/>
    </row>
    <row r="48" spans="1:23" s="17" customFormat="1" ht="15.75" thickBot="1" x14ac:dyDescent="0.3">
      <c r="A48" s="23">
        <v>45536</v>
      </c>
      <c r="B48" s="34"/>
      <c r="C48" s="34"/>
      <c r="D48" s="31"/>
      <c r="E48" s="31"/>
      <c r="F48" s="31"/>
      <c r="G48" s="35"/>
      <c r="H48" s="35"/>
      <c r="I48" s="35"/>
      <c r="J48" s="38"/>
      <c r="K48" s="27">
        <v>45536</v>
      </c>
      <c r="L48" s="28">
        <v>7119556.870000001</v>
      </c>
      <c r="M48" s="28">
        <v>1295263.8399999999</v>
      </c>
      <c r="N48" s="28"/>
      <c r="O48" s="37"/>
      <c r="P48" s="37"/>
      <c r="Q48" s="37"/>
      <c r="R48" s="37"/>
      <c r="S48" s="37"/>
      <c r="T48" s="37"/>
      <c r="U48" s="37"/>
      <c r="V48" s="31">
        <f t="shared" si="0"/>
        <v>8414820.7100000009</v>
      </c>
      <c r="W48" s="32"/>
    </row>
    <row r="49" spans="1:23" s="17" customFormat="1" ht="15.75" thickBot="1" x14ac:dyDescent="0.3">
      <c r="A49" s="33">
        <v>45566</v>
      </c>
      <c r="B49" s="34">
        <v>7269556.8700000001</v>
      </c>
      <c r="C49" s="34">
        <v>7269556.8700000001</v>
      </c>
      <c r="D49" s="31"/>
      <c r="E49" s="31"/>
      <c r="F49" s="31"/>
      <c r="G49" s="36"/>
      <c r="H49" s="35"/>
      <c r="I49" s="35"/>
      <c r="J49" s="38"/>
      <c r="K49" s="27"/>
      <c r="L49" s="28"/>
      <c r="M49" s="28"/>
      <c r="N49" s="28"/>
      <c r="O49" s="37"/>
      <c r="P49" s="37"/>
      <c r="Q49" s="37"/>
      <c r="R49" s="37"/>
      <c r="S49" s="37"/>
      <c r="T49" s="37"/>
      <c r="U49" s="37"/>
      <c r="V49" s="31">
        <f t="shared" si="0"/>
        <v>0</v>
      </c>
      <c r="W49" s="32"/>
    </row>
    <row r="50" spans="1:23" s="17" customFormat="1" ht="15.75" thickBot="1" x14ac:dyDescent="0.3">
      <c r="A50" s="23">
        <v>45597</v>
      </c>
      <c r="B50" s="34">
        <v>7269556.8700000001</v>
      </c>
      <c r="C50" s="34">
        <v>7269556.8700000001</v>
      </c>
      <c r="D50" s="31"/>
      <c r="E50" s="31"/>
      <c r="F50" s="31"/>
      <c r="G50" s="36"/>
      <c r="H50" s="35"/>
      <c r="I50" s="35"/>
      <c r="J50" s="38"/>
      <c r="K50" s="27"/>
      <c r="L50" s="28"/>
      <c r="M50" s="28"/>
      <c r="N50" s="28"/>
      <c r="O50" s="37"/>
      <c r="P50" s="37"/>
      <c r="Q50" s="37"/>
      <c r="R50" s="37"/>
      <c r="S50" s="37"/>
      <c r="T50" s="37"/>
      <c r="U50" s="37"/>
      <c r="V50" s="31">
        <f t="shared" si="0"/>
        <v>0</v>
      </c>
      <c r="W50" s="32"/>
    </row>
    <row r="51" spans="1:23" s="17" customFormat="1" ht="15.75" thickBot="1" x14ac:dyDescent="0.3">
      <c r="A51" s="33">
        <v>45627</v>
      </c>
      <c r="B51" s="34">
        <v>7269556.8700000001</v>
      </c>
      <c r="C51" s="34">
        <v>7269556.8700000001</v>
      </c>
      <c r="D51" s="31"/>
      <c r="E51" s="31"/>
      <c r="F51" s="31"/>
      <c r="G51" s="36"/>
      <c r="H51" s="35"/>
      <c r="I51" s="35"/>
      <c r="J51" s="38"/>
      <c r="K51" s="27"/>
      <c r="L51" s="28"/>
      <c r="M51" s="28"/>
      <c r="N51" s="28"/>
      <c r="O51" s="37"/>
      <c r="P51" s="37"/>
      <c r="Q51" s="37"/>
      <c r="R51" s="37"/>
      <c r="S51" s="37"/>
      <c r="T51" s="37"/>
      <c r="U51" s="37"/>
      <c r="V51" s="31">
        <f t="shared" si="0"/>
        <v>0</v>
      </c>
      <c r="W51" s="32"/>
    </row>
    <row r="52" spans="1:23" s="17" customFormat="1" ht="15.75" thickBot="1" x14ac:dyDescent="0.3">
      <c r="A52" s="39"/>
      <c r="B52" s="40">
        <f t="shared" ref="B52:J52" si="1">SUM(B22:B51)</f>
        <v>81602617.372333333</v>
      </c>
      <c r="C52" s="40">
        <f t="shared" si="1"/>
        <v>81602617.372333333</v>
      </c>
      <c r="D52" s="40">
        <f t="shared" si="1"/>
        <v>79640060.400000006</v>
      </c>
      <c r="E52" s="40">
        <f t="shared" si="1"/>
        <v>4056860.6399999997</v>
      </c>
      <c r="F52" s="40">
        <f t="shared" si="1"/>
        <v>0</v>
      </c>
      <c r="G52" s="40">
        <f t="shared" si="1"/>
        <v>58526509.06000001</v>
      </c>
      <c r="H52" s="40">
        <f t="shared" si="1"/>
        <v>4056860.6399999997</v>
      </c>
      <c r="I52" s="40">
        <f t="shared" si="1"/>
        <v>0</v>
      </c>
      <c r="J52" s="40">
        <f t="shared" si="1"/>
        <v>1202548.1000000001</v>
      </c>
      <c r="K52" s="40"/>
      <c r="L52" s="40">
        <f t="shared" ref="L52:V52" si="2">SUM(L22:L51)</f>
        <v>58476509.059999987</v>
      </c>
      <c r="M52" s="40">
        <f t="shared" si="2"/>
        <v>3944540.6399999997</v>
      </c>
      <c r="N52" s="40">
        <f t="shared" si="2"/>
        <v>0</v>
      </c>
      <c r="O52" s="40">
        <f t="shared" si="2"/>
        <v>0</v>
      </c>
      <c r="P52" s="40">
        <f t="shared" si="2"/>
        <v>0</v>
      </c>
      <c r="Q52" s="40">
        <f t="shared" si="2"/>
        <v>0</v>
      </c>
      <c r="R52" s="40">
        <f t="shared" si="2"/>
        <v>83809.320000000007</v>
      </c>
      <c r="S52" s="40">
        <f t="shared" si="2"/>
        <v>0</v>
      </c>
      <c r="T52" s="40">
        <f t="shared" si="2"/>
        <v>214452.12</v>
      </c>
      <c r="U52" s="40">
        <f t="shared" si="2"/>
        <v>0</v>
      </c>
      <c r="V52" s="40">
        <f t="shared" si="2"/>
        <v>62719311.140000001</v>
      </c>
    </row>
    <row r="53" spans="1:23" x14ac:dyDescent="0.25">
      <c r="A53" s="41"/>
      <c r="B53" s="41"/>
      <c r="C53" s="42"/>
      <c r="D53" s="41"/>
      <c r="E53" s="41"/>
      <c r="F53" s="41"/>
      <c r="G53" s="41"/>
      <c r="H53" s="41"/>
      <c r="I53" s="41"/>
      <c r="J53" s="41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1"/>
    </row>
    <row r="54" spans="1:23" ht="26.25" customHeight="1" x14ac:dyDescent="0.25">
      <c r="A54" s="43" t="s">
        <v>30</v>
      </c>
      <c r="B54" s="43"/>
      <c r="C54" s="43"/>
      <c r="D54" s="43"/>
      <c r="E54" s="43"/>
      <c r="F54" s="41"/>
      <c r="G54" s="41"/>
      <c r="H54" s="41"/>
      <c r="I54" s="41"/>
      <c r="J54" s="41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1"/>
    </row>
    <row r="55" spans="1:23" ht="15" customHeight="1" x14ac:dyDescent="0.25">
      <c r="A55" s="44" t="s">
        <v>31</v>
      </c>
      <c r="B55" s="44"/>
      <c r="C55" s="44"/>
      <c r="D55" s="44"/>
      <c r="E55" s="44"/>
      <c r="F55" s="41"/>
      <c r="G55" s="41"/>
      <c r="H55" s="41"/>
      <c r="I55" s="41"/>
      <c r="J55" s="41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1"/>
    </row>
    <row r="56" spans="1:23" x14ac:dyDescent="0.25">
      <c r="A56" s="44"/>
      <c r="B56" s="44"/>
      <c r="C56" s="44"/>
      <c r="D56" s="44"/>
      <c r="E56" s="44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1"/>
    </row>
    <row r="57" spans="1:23" ht="30.75" customHeight="1" x14ac:dyDescent="0.25">
      <c r="A57" s="45" t="s">
        <v>32</v>
      </c>
      <c r="B57" s="45"/>
      <c r="C57" s="45"/>
      <c r="D57" s="45"/>
      <c r="E57" s="45"/>
      <c r="F57" s="41"/>
      <c r="G57" s="41"/>
      <c r="H57" s="41"/>
      <c r="I57" s="41"/>
      <c r="J57" s="41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1"/>
    </row>
    <row r="58" spans="1:23" ht="15" customHeight="1" x14ac:dyDescent="0.25">
      <c r="A58" s="45" t="s">
        <v>33</v>
      </c>
      <c r="B58" s="45"/>
      <c r="C58" s="45"/>
      <c r="D58" s="45"/>
      <c r="E58" s="45"/>
      <c r="F58" s="41"/>
      <c r="G58" s="41"/>
      <c r="H58" s="41"/>
      <c r="I58" s="41"/>
      <c r="J58" s="41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1"/>
    </row>
    <row r="59" spans="1:23" ht="15" customHeight="1" x14ac:dyDescent="0.25">
      <c r="A59" s="45" t="s">
        <v>34</v>
      </c>
      <c r="B59" s="45"/>
      <c r="C59" s="45"/>
      <c r="D59" s="45"/>
      <c r="E59" s="45"/>
      <c r="F59" s="41"/>
      <c r="G59" s="41"/>
      <c r="H59" s="41"/>
      <c r="I59" s="41"/>
      <c r="J59" s="41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1"/>
    </row>
    <row r="60" spans="1:23" ht="15" customHeight="1" x14ac:dyDescent="0.25">
      <c r="A60" s="45" t="s">
        <v>35</v>
      </c>
      <c r="B60" s="45"/>
      <c r="C60" s="45"/>
      <c r="D60" s="45"/>
      <c r="E60" s="45"/>
      <c r="F60" s="41"/>
      <c r="G60" s="41"/>
      <c r="H60" s="41"/>
      <c r="I60" s="41"/>
      <c r="J60" s="41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1"/>
    </row>
    <row r="61" spans="1:23" ht="15" customHeight="1" x14ac:dyDescent="0.25">
      <c r="A61" s="45" t="s">
        <v>36</v>
      </c>
      <c r="B61" s="45"/>
      <c r="C61" s="45"/>
      <c r="D61" s="45"/>
      <c r="E61" s="45"/>
      <c r="F61" s="41"/>
      <c r="G61" s="41"/>
      <c r="H61" s="41"/>
      <c r="I61" s="41"/>
      <c r="J61" s="41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1"/>
    </row>
    <row r="62" spans="1:23" x14ac:dyDescent="0.25">
      <c r="A62" s="41"/>
      <c r="B62" s="41"/>
      <c r="C62" s="42"/>
      <c r="D62" s="41"/>
      <c r="E62" s="41"/>
      <c r="F62" s="41"/>
      <c r="G62" s="41"/>
      <c r="H62" s="41"/>
      <c r="I62" s="41"/>
      <c r="J62" s="41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1"/>
    </row>
    <row r="63" spans="1:23" ht="15.75" customHeight="1" x14ac:dyDescent="0.25">
      <c r="A63" s="43" t="s">
        <v>37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1"/>
    </row>
    <row r="64" spans="1:23" ht="38.25" customHeight="1" x14ac:dyDescent="0.25">
      <c r="A64" s="44" t="s">
        <v>31</v>
      </c>
      <c r="B64" s="44"/>
      <c r="C64" s="44"/>
      <c r="D64" s="44"/>
      <c r="E64" s="44"/>
      <c r="F64" s="46" t="s">
        <v>38</v>
      </c>
      <c r="G64" s="46" t="s">
        <v>39</v>
      </c>
      <c r="H64" s="46" t="s">
        <v>40</v>
      </c>
      <c r="I64" s="46" t="s">
        <v>41</v>
      </c>
      <c r="J64" s="46" t="s">
        <v>42</v>
      </c>
      <c r="K64" s="46" t="s">
        <v>43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1"/>
    </row>
    <row r="65" spans="1:23" ht="38.25" customHeight="1" x14ac:dyDescent="0.25">
      <c r="A65" s="45" t="s">
        <v>44</v>
      </c>
      <c r="B65" s="45"/>
      <c r="C65" s="45"/>
      <c r="D65" s="45"/>
      <c r="E65" s="45"/>
      <c r="F65" s="47">
        <v>9003.17</v>
      </c>
      <c r="G65" s="48" t="s">
        <v>45</v>
      </c>
      <c r="H65" s="49">
        <v>201800010008207</v>
      </c>
      <c r="I65" s="50">
        <v>45505</v>
      </c>
      <c r="J65" s="50">
        <v>45516</v>
      </c>
      <c r="K65" s="51" t="s">
        <v>46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1"/>
    </row>
    <row r="66" spans="1:23" ht="38.25" customHeight="1" x14ac:dyDescent="0.25">
      <c r="A66" s="45" t="s">
        <v>47</v>
      </c>
      <c r="B66" s="45"/>
      <c r="C66" s="45"/>
      <c r="D66" s="45"/>
      <c r="E66" s="45"/>
      <c r="F66" s="52">
        <f>68609.65+1173.58</f>
        <v>69783.23</v>
      </c>
      <c r="G66" s="48" t="s">
        <v>48</v>
      </c>
      <c r="H66" s="49">
        <v>201800010008207</v>
      </c>
      <c r="I66" s="50">
        <v>45292</v>
      </c>
      <c r="J66" s="50">
        <v>45292</v>
      </c>
      <c r="K66" s="51" t="s">
        <v>46</v>
      </c>
      <c r="L66" s="53" t="e">
        <f t="array" aca="1" ref="L66" ca="1">comentariocelula(F66)</f>
        <v>#NAME?</v>
      </c>
      <c r="M66" s="53"/>
      <c r="N66" s="53"/>
      <c r="O66" s="53"/>
      <c r="P66" s="54"/>
      <c r="Q66" s="42"/>
      <c r="R66" s="42"/>
      <c r="S66" s="42"/>
      <c r="T66" s="42"/>
      <c r="U66" s="42"/>
      <c r="V66" s="41"/>
    </row>
    <row r="67" spans="1:23" ht="38.25" customHeight="1" x14ac:dyDescent="0.25">
      <c r="A67" s="45" t="s">
        <v>47</v>
      </c>
      <c r="B67" s="45"/>
      <c r="C67" s="45"/>
      <c r="D67" s="45"/>
      <c r="E67" s="45"/>
      <c r="F67" s="52">
        <f>55603.92+1010.48</f>
        <v>56614.400000000001</v>
      </c>
      <c r="G67" s="48" t="s">
        <v>48</v>
      </c>
      <c r="H67" s="49">
        <v>201800010008207</v>
      </c>
      <c r="I67" s="50">
        <v>45323</v>
      </c>
      <c r="J67" s="50">
        <v>45323</v>
      </c>
      <c r="K67" s="51" t="s">
        <v>46</v>
      </c>
      <c r="L67" s="53" t="e">
        <f t="array" aca="1" ref="L67" ca="1">comentariocelula(F67)</f>
        <v>#NAME?</v>
      </c>
      <c r="M67" s="53"/>
      <c r="N67" s="53"/>
      <c r="O67" s="53"/>
      <c r="P67" s="54"/>
      <c r="Q67" s="42"/>
      <c r="R67" s="42"/>
      <c r="S67" s="42"/>
      <c r="T67" s="42"/>
      <c r="U67" s="42"/>
      <c r="V67" s="41"/>
    </row>
    <row r="68" spans="1:23" ht="38.25" customHeight="1" x14ac:dyDescent="0.25">
      <c r="A68" s="45" t="s">
        <v>47</v>
      </c>
      <c r="B68" s="45"/>
      <c r="C68" s="45"/>
      <c r="D68" s="45"/>
      <c r="E68" s="45"/>
      <c r="F68" s="52">
        <f>(51996.45+966)</f>
        <v>52962.45</v>
      </c>
      <c r="G68" s="48" t="s">
        <v>48</v>
      </c>
      <c r="H68" s="49">
        <v>201800010008207</v>
      </c>
      <c r="I68" s="50">
        <v>45352</v>
      </c>
      <c r="J68" s="50">
        <v>45352</v>
      </c>
      <c r="K68" s="51" t="s">
        <v>46</v>
      </c>
      <c r="L68" s="53" t="e">
        <f t="array" aca="1" ref="L68" ca="1">comentariocelula(F68)</f>
        <v>#NAME?</v>
      </c>
      <c r="M68" s="53"/>
      <c r="N68" s="53"/>
      <c r="O68" s="53"/>
      <c r="P68" s="54"/>
      <c r="Q68" s="42"/>
      <c r="R68" s="42"/>
      <c r="S68" s="42"/>
      <c r="T68" s="42"/>
      <c r="U68" s="42"/>
      <c r="V68" s="41"/>
    </row>
    <row r="69" spans="1:23" ht="38.25" customHeight="1" x14ac:dyDescent="0.25">
      <c r="A69" s="45" t="s">
        <v>47</v>
      </c>
      <c r="B69" s="45"/>
      <c r="C69" s="45"/>
      <c r="D69" s="45"/>
      <c r="E69" s="45"/>
      <c r="F69" s="52">
        <v>58568.72</v>
      </c>
      <c r="G69" s="48" t="s">
        <v>48</v>
      </c>
      <c r="H69" s="49">
        <v>201800010008207</v>
      </c>
      <c r="I69" s="50">
        <v>45383</v>
      </c>
      <c r="J69" s="50">
        <v>45383</v>
      </c>
      <c r="K69" s="51" t="s">
        <v>46</v>
      </c>
      <c r="L69" s="53" t="e">
        <f t="array" aca="1" ref="L69" ca="1">comentariocelula(F69)</f>
        <v>#NAME?</v>
      </c>
      <c r="M69" s="53"/>
      <c r="N69" s="53"/>
      <c r="O69" s="53"/>
      <c r="P69" s="54"/>
      <c r="Q69" s="42"/>
      <c r="R69" s="42"/>
      <c r="S69" s="42"/>
      <c r="T69" s="42"/>
      <c r="U69" s="42"/>
      <c r="V69" s="41"/>
    </row>
    <row r="70" spans="1:23" ht="38.25" customHeight="1" x14ac:dyDescent="0.25">
      <c r="A70" s="45" t="s">
        <v>47</v>
      </c>
      <c r="B70" s="45"/>
      <c r="C70" s="45"/>
      <c r="D70" s="45"/>
      <c r="E70" s="45"/>
      <c r="F70" s="52">
        <v>56138.84</v>
      </c>
      <c r="G70" s="48" t="s">
        <v>48</v>
      </c>
      <c r="H70" s="49">
        <v>201800010008207</v>
      </c>
      <c r="I70" s="50">
        <v>45413</v>
      </c>
      <c r="J70" s="50">
        <v>45413</v>
      </c>
      <c r="K70" s="51" t="s">
        <v>46</v>
      </c>
      <c r="L70" s="53" t="e">
        <f t="array" aca="1" ref="L70" ca="1">comentariocelula(F70)</f>
        <v>#NAME?</v>
      </c>
      <c r="M70" s="53"/>
      <c r="N70" s="53"/>
      <c r="O70" s="53"/>
      <c r="P70" s="54"/>
      <c r="Q70" s="42"/>
      <c r="R70" s="42"/>
      <c r="S70" s="42"/>
      <c r="T70" s="42"/>
      <c r="U70" s="42"/>
      <c r="V70" s="41"/>
    </row>
    <row r="71" spans="1:23" ht="38.25" customHeight="1" x14ac:dyDescent="0.25">
      <c r="A71" s="45" t="s">
        <v>49</v>
      </c>
      <c r="B71" s="45"/>
      <c r="C71" s="45"/>
      <c r="D71" s="45"/>
      <c r="E71" s="45"/>
      <c r="F71" s="52">
        <v>50869.82</v>
      </c>
      <c r="G71" s="48" t="s">
        <v>48</v>
      </c>
      <c r="H71" s="49">
        <v>201800010008207</v>
      </c>
      <c r="I71" s="50">
        <v>45444</v>
      </c>
      <c r="J71" s="50">
        <v>45444</v>
      </c>
      <c r="K71" s="51" t="s">
        <v>46</v>
      </c>
      <c r="L71" s="55" t="e">
        <f t="array" aca="1" ref="L71" ca="1">comentariocelula(F71)</f>
        <v>#NAME?</v>
      </c>
      <c r="M71" s="55"/>
      <c r="N71" s="55"/>
      <c r="O71" s="55"/>
      <c r="P71" s="54"/>
      <c r="Q71" s="42"/>
      <c r="R71" s="42"/>
      <c r="S71" s="42"/>
      <c r="T71" s="42"/>
      <c r="U71" s="42"/>
      <c r="V71" s="41"/>
    </row>
    <row r="72" spans="1:23" ht="38.25" customHeight="1" x14ac:dyDescent="0.25">
      <c r="A72" s="45" t="s">
        <v>49</v>
      </c>
      <c r="B72" s="45"/>
      <c r="C72" s="45"/>
      <c r="D72" s="45"/>
      <c r="E72" s="45"/>
      <c r="F72" s="52">
        <v>42330.66</v>
      </c>
      <c r="G72" s="48" t="s">
        <v>48</v>
      </c>
      <c r="H72" s="49">
        <v>201800010008207</v>
      </c>
      <c r="I72" s="50">
        <v>45474</v>
      </c>
      <c r="J72" s="50">
        <v>45474</v>
      </c>
      <c r="K72" s="51" t="s">
        <v>46</v>
      </c>
      <c r="L72" s="55" t="e">
        <f t="array" aca="1" ref="L72" ca="1">comentariocelula(F72)</f>
        <v>#NAME?</v>
      </c>
      <c r="M72" s="55"/>
      <c r="N72" s="55"/>
      <c r="O72" s="55"/>
      <c r="P72" s="54"/>
      <c r="Q72" s="42"/>
      <c r="R72" s="42"/>
      <c r="S72" s="42"/>
      <c r="T72" s="42"/>
      <c r="U72" s="42"/>
      <c r="V72" s="41"/>
    </row>
    <row r="73" spans="1:23" ht="38.25" customHeight="1" x14ac:dyDescent="0.25">
      <c r="A73" s="45" t="s">
        <v>47</v>
      </c>
      <c r="B73" s="45"/>
      <c r="C73" s="45"/>
      <c r="D73" s="45"/>
      <c r="E73" s="45"/>
      <c r="F73" s="56">
        <v>46991.73</v>
      </c>
      <c r="G73" s="48" t="s">
        <v>48</v>
      </c>
      <c r="H73" s="49">
        <v>201800010008207</v>
      </c>
      <c r="I73" s="50">
        <v>45505</v>
      </c>
      <c r="J73" s="50">
        <v>45505</v>
      </c>
      <c r="K73" s="51" t="s">
        <v>46</v>
      </c>
      <c r="L73" s="53" t="e">
        <f t="array" aca="1" ref="L73" ca="1">comentariocelula(F73)</f>
        <v>#NAME?</v>
      </c>
      <c r="M73" s="53"/>
      <c r="N73" s="53"/>
      <c r="O73" s="53"/>
      <c r="P73" s="54"/>
      <c r="Q73" s="42"/>
      <c r="R73" s="42"/>
      <c r="S73" s="42"/>
      <c r="T73" s="42"/>
      <c r="U73" s="42"/>
      <c r="V73" s="41"/>
    </row>
    <row r="74" spans="1:23" ht="38.25" customHeight="1" x14ac:dyDescent="0.25">
      <c r="A74" s="45" t="s">
        <v>47</v>
      </c>
      <c r="B74" s="45"/>
      <c r="C74" s="45"/>
      <c r="D74" s="45"/>
      <c r="E74" s="45"/>
      <c r="F74" s="56">
        <v>100000</v>
      </c>
      <c r="G74" s="48" t="s">
        <v>48</v>
      </c>
      <c r="H74" s="49">
        <v>201800010008207</v>
      </c>
      <c r="I74" s="50">
        <v>45536</v>
      </c>
      <c r="J74" s="50">
        <v>45536</v>
      </c>
      <c r="K74" s="51" t="s">
        <v>46</v>
      </c>
      <c r="L74" s="55" t="e">
        <f t="array" aca="1" ref="L74" ca="1">comentariocelula(F74)</f>
        <v>#NAME?</v>
      </c>
      <c r="M74" s="55"/>
      <c r="N74" s="55"/>
      <c r="O74" s="55"/>
      <c r="P74" s="54"/>
      <c r="Q74" s="42"/>
      <c r="R74" s="42"/>
      <c r="S74" s="42"/>
      <c r="T74" s="42"/>
      <c r="U74" s="42"/>
      <c r="V74" s="41"/>
    </row>
    <row r="75" spans="1:23" ht="38.25" customHeight="1" x14ac:dyDescent="0.25">
      <c r="A75" s="45" t="s">
        <v>50</v>
      </c>
      <c r="B75" s="45"/>
      <c r="C75" s="45"/>
      <c r="D75" s="45"/>
      <c r="E75" s="45"/>
      <c r="F75" s="57">
        <f>41559.22</f>
        <v>41559.22</v>
      </c>
      <c r="G75" s="48"/>
      <c r="H75" s="49"/>
      <c r="I75" s="50">
        <v>44896</v>
      </c>
      <c r="J75" s="50">
        <v>45383</v>
      </c>
      <c r="K75" s="51" t="s">
        <v>46</v>
      </c>
      <c r="L75" s="55"/>
      <c r="M75" s="55"/>
      <c r="N75" s="55"/>
      <c r="O75" s="55"/>
      <c r="P75" s="54"/>
      <c r="Q75" s="42"/>
      <c r="R75" s="42"/>
      <c r="S75" s="42"/>
      <c r="T75" s="42"/>
      <c r="U75" s="42"/>
      <c r="V75" s="41"/>
    </row>
    <row r="76" spans="1:23" ht="87.75" customHeight="1" x14ac:dyDescent="0.25">
      <c r="A76" s="45" t="s">
        <v>51</v>
      </c>
      <c r="B76" s="45"/>
      <c r="C76" s="45"/>
      <c r="D76" s="45"/>
      <c r="E76" s="45"/>
      <c r="F76" s="52">
        <f>41559.22+526166.64</f>
        <v>567725.86</v>
      </c>
      <c r="G76" s="48"/>
      <c r="H76" s="49">
        <v>202300010046786</v>
      </c>
      <c r="I76" s="50" t="s">
        <v>52</v>
      </c>
      <c r="J76" s="50">
        <v>45383</v>
      </c>
      <c r="K76" s="58" t="s">
        <v>53</v>
      </c>
      <c r="L76" s="53" t="s">
        <v>54</v>
      </c>
      <c r="M76" s="53"/>
      <c r="N76" s="53"/>
      <c r="O76" s="53"/>
      <c r="P76" s="54"/>
      <c r="Q76" s="42"/>
      <c r="R76" s="42"/>
      <c r="S76" s="42"/>
      <c r="T76" s="42"/>
      <c r="U76" s="42"/>
      <c r="V76" s="42"/>
      <c r="W76" s="59"/>
    </row>
    <row r="77" spans="1:23" ht="87.75" customHeight="1" x14ac:dyDescent="0.25">
      <c r="A77" s="45" t="s">
        <v>55</v>
      </c>
      <c r="B77" s="45"/>
      <c r="C77" s="45"/>
      <c r="D77" s="45"/>
      <c r="E77" s="45"/>
      <c r="F77" s="60">
        <v>50000</v>
      </c>
      <c r="G77" s="48"/>
      <c r="H77" s="49">
        <v>202300010065787</v>
      </c>
      <c r="I77" s="50">
        <v>45536</v>
      </c>
      <c r="J77" s="50">
        <v>45536</v>
      </c>
      <c r="K77" s="48" t="s">
        <v>46</v>
      </c>
      <c r="L77" s="61"/>
      <c r="M77" s="61"/>
      <c r="N77" s="61"/>
      <c r="O77" s="61"/>
      <c r="P77" s="54"/>
      <c r="Q77" s="42"/>
      <c r="R77" s="42"/>
      <c r="S77" s="42"/>
      <c r="T77" s="42"/>
      <c r="U77" s="42"/>
      <c r="V77" s="42"/>
      <c r="W77" s="59"/>
    </row>
    <row r="78" spans="1:23" ht="15.75" customHeight="1" thickBot="1" x14ac:dyDescent="0.3">
      <c r="A78" s="62" t="s">
        <v>56</v>
      </c>
      <c r="B78" s="62"/>
      <c r="C78" s="62"/>
      <c r="D78" s="62"/>
      <c r="E78" s="62"/>
      <c r="F78" s="63">
        <f>SUM(F65:F77)</f>
        <v>1202548.1000000001</v>
      </c>
      <c r="G78" s="64"/>
      <c r="H78" s="64"/>
      <c r="I78" s="64"/>
      <c r="J78" s="64"/>
      <c r="K78" s="65"/>
      <c r="L78" s="42"/>
      <c r="M78" s="42"/>
      <c r="N78" s="42"/>
      <c r="O78" s="42"/>
      <c r="P78" s="54"/>
      <c r="Q78" s="42"/>
      <c r="R78" s="42"/>
      <c r="S78" s="42"/>
      <c r="T78" s="42"/>
      <c r="U78" s="42"/>
      <c r="V78" s="41"/>
    </row>
    <row r="79" spans="1:23" ht="13.5" customHeight="1" thickBot="1" x14ac:dyDescent="0.3">
      <c r="A79" s="66" t="s">
        <v>57</v>
      </c>
      <c r="B79" s="66"/>
      <c r="C79" s="66"/>
      <c r="D79" s="66"/>
      <c r="E79" s="66"/>
      <c r="F79" s="66"/>
      <c r="G79" s="66"/>
      <c r="H79" s="66"/>
      <c r="I79" s="67"/>
      <c r="J79" s="68"/>
      <c r="K79" s="54"/>
      <c r="L79" s="42"/>
      <c r="M79" s="42"/>
      <c r="N79" s="42"/>
      <c r="O79" s="42"/>
      <c r="P79" s="54"/>
      <c r="Q79" s="54"/>
      <c r="R79" s="54"/>
      <c r="S79" s="54"/>
      <c r="T79" s="54"/>
      <c r="U79" s="54"/>
      <c r="V79" s="68"/>
      <c r="W79" s="69"/>
    </row>
    <row r="80" spans="1:23" ht="15.75" thickBot="1" x14ac:dyDescent="0.3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42"/>
      <c r="Q80" s="42"/>
      <c r="R80" s="42"/>
      <c r="S80" s="42"/>
      <c r="T80" s="42"/>
      <c r="U80" s="42"/>
      <c r="V80" s="41"/>
    </row>
    <row r="81" spans="1:22" ht="15.75" customHeight="1" thickBot="1" x14ac:dyDescent="0.3">
      <c r="A81" s="71" t="s">
        <v>58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54"/>
      <c r="M81" s="54"/>
      <c r="N81" s="54"/>
      <c r="O81" s="54"/>
      <c r="P81" s="42"/>
      <c r="Q81" s="42"/>
      <c r="R81" s="42"/>
      <c r="S81" s="42"/>
      <c r="T81" s="42"/>
      <c r="U81" s="42"/>
      <c r="V81" s="41"/>
    </row>
    <row r="82" spans="1:22" ht="196.5" customHeight="1" thickBot="1" x14ac:dyDescent="0.3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54"/>
      <c r="M82" s="54"/>
      <c r="N82" s="54"/>
      <c r="O82" s="54"/>
      <c r="P82" s="42"/>
      <c r="Q82" s="42"/>
      <c r="R82" s="42"/>
      <c r="S82" s="42"/>
      <c r="T82" s="42"/>
      <c r="U82" s="42"/>
      <c r="V82" s="41"/>
    </row>
    <row r="83" spans="1:22" x14ac:dyDescent="0.25">
      <c r="A83" s="41"/>
      <c r="B83" s="41"/>
      <c r="C83" s="42"/>
      <c r="D83" s="41"/>
      <c r="E83" s="41"/>
      <c r="F83" s="41"/>
      <c r="G83" s="41"/>
      <c r="H83" s="41"/>
      <c r="I83" s="41"/>
      <c r="J83" s="41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1"/>
    </row>
    <row r="84" spans="1:22" ht="15" customHeight="1" x14ac:dyDescent="0.25">
      <c r="A84" s="66" t="s">
        <v>59</v>
      </c>
      <c r="B84" s="66"/>
      <c r="C84" s="66"/>
      <c r="D84" s="66"/>
      <c r="E84" s="66"/>
      <c r="F84" s="66"/>
      <c r="G84" s="66"/>
      <c r="H84" s="66"/>
      <c r="I84" s="41"/>
      <c r="J84" s="41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1"/>
    </row>
    <row r="85" spans="1:22" x14ac:dyDescent="0.25">
      <c r="A85" s="41"/>
      <c r="B85" s="41"/>
      <c r="C85" s="42"/>
      <c r="D85" s="41"/>
      <c r="E85" s="41"/>
      <c r="F85" s="41"/>
      <c r="G85" s="41"/>
      <c r="H85" s="41"/>
      <c r="I85" s="41"/>
      <c r="J85" s="41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1"/>
    </row>
    <row r="86" spans="1:22" x14ac:dyDescent="0.25">
      <c r="A86" s="41"/>
      <c r="B86" s="41"/>
      <c r="C86" s="42"/>
      <c r="D86" s="41"/>
      <c r="E86" s="41"/>
      <c r="F86" s="41"/>
      <c r="G86" s="41"/>
      <c r="H86" s="41"/>
      <c r="I86" s="41"/>
      <c r="J86" s="41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1"/>
    </row>
    <row r="87" spans="1:22" x14ac:dyDescent="0.25">
      <c r="A87" s="41"/>
      <c r="B87" s="41"/>
      <c r="C87" s="42"/>
      <c r="D87" s="41"/>
      <c r="E87" s="41"/>
      <c r="F87" s="41"/>
      <c r="G87" s="41"/>
      <c r="H87" s="41"/>
      <c r="I87" s="41"/>
      <c r="J87" s="41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1"/>
    </row>
    <row r="88" spans="1:22" ht="15" customHeight="1" x14ac:dyDescent="0.25">
      <c r="A88" s="41"/>
      <c r="B88" s="41"/>
      <c r="C88" s="42"/>
      <c r="D88" s="72" t="s">
        <v>60</v>
      </c>
      <c r="E88" s="72"/>
      <c r="F88" s="72"/>
      <c r="I88" s="72" t="s">
        <v>61</v>
      </c>
      <c r="J88" s="72"/>
      <c r="K88" s="72"/>
      <c r="L88" s="72"/>
      <c r="M88" s="42"/>
      <c r="N88" s="42"/>
      <c r="O88" s="42"/>
      <c r="P88" s="42"/>
      <c r="Q88" s="42"/>
      <c r="R88" s="42"/>
      <c r="S88" s="42"/>
      <c r="T88" s="42"/>
      <c r="U88" s="42"/>
      <c r="V88" s="41"/>
    </row>
    <row r="89" spans="1:22" ht="32.25" customHeight="1" x14ac:dyDescent="0.25">
      <c r="A89" s="41"/>
      <c r="B89" s="41"/>
      <c r="C89" s="42"/>
      <c r="D89" s="72" t="s">
        <v>62</v>
      </c>
      <c r="E89" s="72"/>
      <c r="F89" s="72"/>
      <c r="I89" s="72" t="s">
        <v>63</v>
      </c>
      <c r="J89" s="72"/>
      <c r="K89" s="72"/>
      <c r="L89" s="72"/>
      <c r="M89" s="42"/>
      <c r="N89" s="42"/>
      <c r="O89" s="42"/>
      <c r="P89" s="42"/>
      <c r="Q89" s="42"/>
      <c r="R89" s="42"/>
      <c r="S89" s="42"/>
      <c r="T89" s="42"/>
      <c r="U89" s="42"/>
      <c r="V89" s="41"/>
    </row>
    <row r="90" spans="1:22" x14ac:dyDescent="0.25">
      <c r="A90" s="41"/>
      <c r="B90" s="41"/>
      <c r="C90" s="42"/>
      <c r="D90" s="41"/>
      <c r="E90" s="41"/>
      <c r="F90" s="41"/>
      <c r="G90" s="41"/>
      <c r="H90" s="41"/>
      <c r="I90" s="41"/>
      <c r="J90" s="41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1"/>
    </row>
    <row r="91" spans="1:22" x14ac:dyDescent="0.25">
      <c r="A91" s="41"/>
      <c r="B91" s="41"/>
      <c r="C91" s="42"/>
      <c r="D91" s="41"/>
      <c r="E91" s="41"/>
      <c r="F91" s="41"/>
      <c r="G91" s="41"/>
      <c r="H91" s="41"/>
      <c r="I91" s="41"/>
      <c r="J91" s="41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1"/>
    </row>
    <row r="92" spans="1:22" x14ac:dyDescent="0.25">
      <c r="A92" s="41"/>
      <c r="B92" s="41"/>
      <c r="C92" s="42"/>
      <c r="D92" s="41"/>
      <c r="E92" s="41"/>
      <c r="F92" s="41"/>
      <c r="G92" s="41"/>
      <c r="H92" s="41"/>
      <c r="I92" s="41"/>
      <c r="J92" s="41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1"/>
    </row>
    <row r="93" spans="1:22" x14ac:dyDescent="0.25">
      <c r="A93" s="41"/>
      <c r="B93" s="41"/>
      <c r="C93" s="42"/>
      <c r="D93" s="41"/>
      <c r="E93" s="41"/>
      <c r="F93" s="41"/>
      <c r="G93" s="41"/>
      <c r="H93" s="41"/>
      <c r="I93" s="41"/>
      <c r="J93" s="41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1"/>
    </row>
    <row r="94" spans="1:22" x14ac:dyDescent="0.25">
      <c r="A94" s="41"/>
      <c r="B94" s="41"/>
      <c r="C94" s="42"/>
      <c r="D94" s="41"/>
      <c r="E94" s="41"/>
      <c r="F94" s="41"/>
      <c r="G94" s="41"/>
      <c r="H94" s="41"/>
      <c r="I94" s="41"/>
      <c r="J94" s="41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1"/>
    </row>
    <row r="95" spans="1:22" x14ac:dyDescent="0.25">
      <c r="A95" s="41"/>
      <c r="B95" s="41"/>
      <c r="C95" s="42"/>
      <c r="D95" s="41"/>
      <c r="E95" s="41"/>
      <c r="F95" s="41"/>
      <c r="G95" s="41"/>
      <c r="H95" s="41"/>
      <c r="I95" s="41"/>
      <c r="J95" s="41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1"/>
    </row>
    <row r="96" spans="1:22" x14ac:dyDescent="0.25">
      <c r="A96" s="41"/>
      <c r="B96" s="41"/>
      <c r="C96" s="42"/>
      <c r="D96" s="41"/>
      <c r="E96" s="41"/>
      <c r="F96" s="41"/>
      <c r="G96" s="41"/>
      <c r="H96" s="41"/>
      <c r="I96" s="41"/>
      <c r="J96" s="41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1"/>
    </row>
    <row r="97" spans="1:22" x14ac:dyDescent="0.25">
      <c r="A97" s="41"/>
      <c r="B97" s="41"/>
      <c r="C97" s="42"/>
      <c r="D97" s="41"/>
      <c r="E97" s="41"/>
      <c r="F97" s="41"/>
      <c r="G97" s="41"/>
      <c r="H97" s="41"/>
      <c r="I97" s="41"/>
      <c r="J97" s="41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1"/>
    </row>
    <row r="98" spans="1:22" x14ac:dyDescent="0.25">
      <c r="A98" s="41"/>
      <c r="B98" s="41"/>
      <c r="C98" s="42"/>
      <c r="D98" s="41"/>
      <c r="E98" s="41"/>
      <c r="F98" s="41"/>
      <c r="G98" s="41"/>
      <c r="H98" s="41"/>
      <c r="I98" s="41"/>
      <c r="J98" s="41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1"/>
    </row>
    <row r="99" spans="1:22" x14ac:dyDescent="0.25">
      <c r="A99" s="41"/>
      <c r="B99" s="41"/>
      <c r="C99" s="42"/>
      <c r="D99" s="41"/>
      <c r="E99" s="41"/>
      <c r="F99" s="41"/>
      <c r="G99" s="41"/>
      <c r="H99" s="41"/>
      <c r="I99" s="41"/>
      <c r="J99" s="41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1"/>
    </row>
    <row r="100" spans="1:22" x14ac:dyDescent="0.25">
      <c r="A100" s="41"/>
      <c r="B100" s="41"/>
      <c r="C100" s="42"/>
      <c r="D100" s="41"/>
      <c r="E100" s="41"/>
      <c r="F100" s="41"/>
      <c r="G100" s="41"/>
      <c r="H100" s="41"/>
      <c r="I100" s="41"/>
      <c r="J100" s="41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1"/>
    </row>
    <row r="101" spans="1:22" x14ac:dyDescent="0.25">
      <c r="A101" s="41"/>
      <c r="B101" s="41"/>
      <c r="C101" s="42"/>
      <c r="D101" s="41"/>
      <c r="E101" s="41"/>
      <c r="F101" s="41"/>
      <c r="G101" s="41"/>
      <c r="H101" s="41"/>
      <c r="I101" s="41"/>
      <c r="J101" s="41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1"/>
    </row>
    <row r="102" spans="1:22" x14ac:dyDescent="0.25">
      <c r="A102" s="41"/>
      <c r="B102" s="41"/>
      <c r="C102" s="42"/>
      <c r="D102" s="41"/>
      <c r="E102" s="41"/>
      <c r="F102" s="41"/>
      <c r="G102" s="41"/>
      <c r="H102" s="41"/>
      <c r="I102" s="41"/>
      <c r="J102" s="41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1"/>
    </row>
    <row r="103" spans="1:22" x14ac:dyDescent="0.25">
      <c r="A103" s="41"/>
      <c r="B103" s="41"/>
      <c r="C103" s="42"/>
      <c r="D103" s="41"/>
      <c r="E103" s="41"/>
      <c r="F103" s="41"/>
      <c r="G103" s="41"/>
      <c r="H103" s="41"/>
      <c r="I103" s="41"/>
      <c r="J103" s="41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1"/>
    </row>
    <row r="104" spans="1:22" x14ac:dyDescent="0.25">
      <c r="A104" s="41"/>
      <c r="B104" s="41"/>
      <c r="C104" s="42"/>
      <c r="D104" s="41"/>
      <c r="E104" s="41"/>
      <c r="F104" s="41"/>
      <c r="G104" s="41"/>
      <c r="H104" s="41"/>
      <c r="I104" s="41"/>
      <c r="J104" s="41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1"/>
    </row>
    <row r="105" spans="1:22" x14ac:dyDescent="0.25">
      <c r="A105" s="41"/>
      <c r="B105" s="41"/>
      <c r="C105" s="42"/>
      <c r="D105" s="41"/>
      <c r="E105" s="41"/>
      <c r="F105" s="41"/>
      <c r="G105" s="41"/>
      <c r="H105" s="41"/>
      <c r="I105" s="41"/>
      <c r="J105" s="41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1"/>
    </row>
    <row r="106" spans="1:22" x14ac:dyDescent="0.25">
      <c r="A106" s="41"/>
      <c r="B106" s="41"/>
      <c r="C106" s="42"/>
      <c r="D106" s="41"/>
      <c r="E106" s="41"/>
      <c r="F106" s="41"/>
      <c r="G106" s="41"/>
      <c r="H106" s="41"/>
      <c r="I106" s="41"/>
      <c r="J106" s="41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1"/>
    </row>
    <row r="107" spans="1:22" x14ac:dyDescent="0.25">
      <c r="A107" s="41"/>
      <c r="B107" s="41"/>
      <c r="C107" s="42"/>
      <c r="D107" s="41"/>
      <c r="E107" s="41"/>
      <c r="F107" s="41"/>
      <c r="G107" s="41"/>
      <c r="H107" s="41"/>
      <c r="I107" s="41"/>
      <c r="J107" s="41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1"/>
    </row>
    <row r="108" spans="1:22" x14ac:dyDescent="0.25">
      <c r="A108" s="41"/>
      <c r="B108" s="41"/>
      <c r="C108" s="42"/>
      <c r="D108" s="41"/>
      <c r="E108" s="41"/>
      <c r="F108" s="41"/>
      <c r="G108" s="41"/>
      <c r="H108" s="41"/>
      <c r="I108" s="41"/>
      <c r="J108" s="41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1"/>
    </row>
    <row r="109" spans="1:22" x14ac:dyDescent="0.25">
      <c r="A109" s="41"/>
      <c r="B109" s="41"/>
      <c r="C109" s="42"/>
      <c r="D109" s="41"/>
      <c r="E109" s="41"/>
      <c r="F109" s="41"/>
      <c r="G109" s="41"/>
      <c r="H109" s="41"/>
      <c r="I109" s="41"/>
      <c r="J109" s="41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1"/>
    </row>
    <row r="110" spans="1:22" x14ac:dyDescent="0.25">
      <c r="A110" s="41"/>
      <c r="B110" s="41"/>
      <c r="C110" s="42"/>
      <c r="D110" s="41"/>
      <c r="E110" s="41"/>
      <c r="F110" s="41"/>
      <c r="G110" s="41"/>
      <c r="H110" s="41"/>
      <c r="I110" s="41"/>
      <c r="J110" s="41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1"/>
    </row>
    <row r="111" spans="1:22" x14ac:dyDescent="0.25">
      <c r="A111" s="73"/>
      <c r="B111" s="73"/>
      <c r="C111" s="74"/>
      <c r="D111" s="73"/>
      <c r="E111" s="73"/>
      <c r="F111" s="73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3"/>
    </row>
    <row r="112" spans="1:22" x14ac:dyDescent="0.25">
      <c r="A112" s="73"/>
      <c r="B112" s="73"/>
      <c r="C112" s="74"/>
      <c r="D112" s="73"/>
      <c r="E112" s="73"/>
      <c r="F112" s="73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3"/>
    </row>
    <row r="113" spans="1:22" x14ac:dyDescent="0.25">
      <c r="A113" s="73"/>
      <c r="B113" s="73"/>
      <c r="C113" s="74"/>
      <c r="D113" s="73"/>
      <c r="E113" s="73"/>
      <c r="F113" s="73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3"/>
    </row>
    <row r="114" spans="1:22" x14ac:dyDescent="0.25">
      <c r="A114" s="73"/>
      <c r="B114" s="73"/>
      <c r="C114" s="74"/>
      <c r="D114" s="73"/>
      <c r="E114" s="73"/>
      <c r="F114" s="73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3"/>
    </row>
    <row r="115" spans="1:22" x14ac:dyDescent="0.25">
      <c r="A115" s="73"/>
      <c r="B115" s="73"/>
      <c r="C115" s="74"/>
      <c r="D115" s="73"/>
      <c r="E115" s="73"/>
      <c r="F115" s="73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3"/>
    </row>
    <row r="116" spans="1:22" x14ac:dyDescent="0.25">
      <c r="A116" s="73"/>
      <c r="B116" s="73"/>
      <c r="C116" s="74"/>
      <c r="D116" s="73"/>
      <c r="E116" s="73"/>
      <c r="F116" s="73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3"/>
    </row>
    <row r="117" spans="1:22" x14ac:dyDescent="0.25">
      <c r="A117" s="73"/>
      <c r="B117" s="73"/>
      <c r="C117" s="74"/>
      <c r="D117" s="73"/>
      <c r="E117" s="73"/>
      <c r="F117" s="73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3"/>
    </row>
    <row r="118" spans="1:22" x14ac:dyDescent="0.25">
      <c r="A118" s="73"/>
      <c r="B118" s="73"/>
      <c r="C118" s="74"/>
      <c r="D118" s="73"/>
      <c r="E118" s="73"/>
      <c r="F118" s="73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3"/>
    </row>
    <row r="119" spans="1:22" x14ac:dyDescent="0.25">
      <c r="A119" s="73"/>
      <c r="B119" s="73"/>
      <c r="C119" s="74"/>
      <c r="D119" s="73"/>
      <c r="E119" s="73"/>
      <c r="F119" s="73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3"/>
    </row>
    <row r="120" spans="1:22" x14ac:dyDescent="0.25">
      <c r="A120" s="73"/>
      <c r="B120" s="73"/>
      <c r="C120" s="74"/>
      <c r="D120" s="73"/>
      <c r="E120" s="73"/>
      <c r="F120" s="73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3"/>
    </row>
    <row r="121" spans="1:22" x14ac:dyDescent="0.25">
      <c r="A121" s="73"/>
      <c r="B121" s="73"/>
      <c r="C121" s="74"/>
      <c r="D121" s="73"/>
      <c r="E121" s="73"/>
      <c r="F121" s="73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3"/>
    </row>
    <row r="122" spans="1:22" x14ac:dyDescent="0.25">
      <c r="A122" s="73"/>
      <c r="B122" s="73"/>
      <c r="C122" s="74"/>
      <c r="D122" s="73"/>
      <c r="E122" s="73"/>
      <c r="F122" s="73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3"/>
    </row>
    <row r="123" spans="1:22" x14ac:dyDescent="0.25">
      <c r="A123" s="73"/>
      <c r="B123" s="73"/>
      <c r="C123" s="74"/>
      <c r="D123" s="73"/>
      <c r="E123" s="73"/>
      <c r="F123" s="73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3"/>
    </row>
    <row r="124" spans="1:22" x14ac:dyDescent="0.25">
      <c r="A124" s="73"/>
      <c r="B124" s="73"/>
      <c r="C124" s="74"/>
      <c r="D124" s="73"/>
      <c r="E124" s="73"/>
      <c r="F124" s="73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3"/>
    </row>
    <row r="125" spans="1:22" x14ac:dyDescent="0.25">
      <c r="A125" s="73"/>
      <c r="B125" s="73"/>
      <c r="C125" s="74"/>
      <c r="D125" s="73"/>
      <c r="E125" s="73"/>
      <c r="F125" s="73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3"/>
    </row>
    <row r="126" spans="1:22" x14ac:dyDescent="0.25">
      <c r="A126" s="73"/>
      <c r="B126" s="73"/>
      <c r="C126" s="74"/>
      <c r="D126" s="73"/>
      <c r="E126" s="73"/>
      <c r="F126" s="73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3"/>
    </row>
  </sheetData>
  <autoFilter ref="A64:K79" xr:uid="{00000000-0009-0000-0000-00000A000000}"/>
  <mergeCells count="69">
    <mergeCell ref="D88:F88"/>
    <mergeCell ref="I88:L88"/>
    <mergeCell ref="D89:F89"/>
    <mergeCell ref="I89:L89"/>
    <mergeCell ref="A77:E77"/>
    <mergeCell ref="A78:E78"/>
    <mergeCell ref="A79:H79"/>
    <mergeCell ref="A80:O80"/>
    <mergeCell ref="A81:K82"/>
    <mergeCell ref="A84:H84"/>
    <mergeCell ref="A74:E74"/>
    <mergeCell ref="L74:O74"/>
    <mergeCell ref="A75:E75"/>
    <mergeCell ref="L75:O75"/>
    <mergeCell ref="A76:E76"/>
    <mergeCell ref="L76:O76"/>
    <mergeCell ref="A71:E71"/>
    <mergeCell ref="L71:O71"/>
    <mergeCell ref="A72:E72"/>
    <mergeCell ref="L72:O72"/>
    <mergeCell ref="A73:E73"/>
    <mergeCell ref="L73:O73"/>
    <mergeCell ref="A68:E68"/>
    <mergeCell ref="L68:O68"/>
    <mergeCell ref="A69:E69"/>
    <mergeCell ref="L69:O69"/>
    <mergeCell ref="A70:E70"/>
    <mergeCell ref="L70:O70"/>
    <mergeCell ref="A63:K63"/>
    <mergeCell ref="A64:E64"/>
    <mergeCell ref="A65:E65"/>
    <mergeCell ref="A66:E66"/>
    <mergeCell ref="L66:O66"/>
    <mergeCell ref="A67:E67"/>
    <mergeCell ref="L67:O67"/>
    <mergeCell ref="A55:E56"/>
    <mergeCell ref="A57:E57"/>
    <mergeCell ref="A58:E58"/>
    <mergeCell ref="A59:E59"/>
    <mergeCell ref="A60:E60"/>
    <mergeCell ref="A61:E61"/>
    <mergeCell ref="K20:N20"/>
    <mergeCell ref="O20:P20"/>
    <mergeCell ref="R20:S20"/>
    <mergeCell ref="T20:U20"/>
    <mergeCell ref="V20:V21"/>
    <mergeCell ref="A54:E5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scale="43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 HOSP. EST. FORMOSA</vt:lpstr>
      <vt:lpstr>' HOSP. EST. FORMOSA'!Area_de_impressao</vt:lpstr>
      <vt:lpstr>' HOSP. EST. FORMOSA'!Titulos_de_impressao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2024-10-25T17:41:10Z</dcterms:created>
  <dcterms:modified xsi:type="dcterms:W3CDTF">2024-10-25T17:41:31Z</dcterms:modified>
</cp:coreProperties>
</file>