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U:\2024\OS 2024\PORTAL TRANSPARÊNCIA\2024\PLANILHAS 2024 POR UNIDADE\OUTUBRO 2024\"/>
    </mc:Choice>
  </mc:AlternateContent>
  <xr:revisionPtr revIDLastSave="0" documentId="8_{8BA55B54-312F-4B54-87A3-56051C19125A}" xr6:coauthVersionLast="47" xr6:coauthVersionMax="47" xr10:uidLastSave="{00000000-0000-0000-0000-000000000000}"/>
  <bookViews>
    <workbookView xWindow="-120" yWindow="-120" windowWidth="29040" windowHeight="15720" tabRatio="937" activeTab="1" xr2:uid="{3315AC45-6EF8-4D35-ABFD-0DB806C9B2DA}"/>
  </bookViews>
  <sheets>
    <sheet name="H.E. AGUAS LINDAS-HMTJ" sheetId="9" r:id="rId1"/>
    <sheet name="H.E.FORMOSA-IMED" sheetId="2" r:id="rId2"/>
    <sheet name="HUGOL" sheetId="10" r:id="rId3"/>
    <sheet name="POL.FORMOSA-IMED" sheetId="3" r:id="rId4"/>
    <sheet name="POL.GOIANÉSIA-FUNEV" sheetId="4" r:id="rId5"/>
    <sheet name="POL.POSSE-IMED" sheetId="5" r:id="rId6"/>
    <sheet name="POLICL. GOIÁS - HMTJ" sheetId="12" r:id="rId7"/>
    <sheet name="POL. SLMBELOS - FUNEV" sheetId="13" r:id="rId8"/>
    <sheet name="POL. FORMOSA CEM" sheetId="6" r:id="rId9"/>
    <sheet name="POL. GOIANÉSIA CEM" sheetId="7" r:id="rId10"/>
    <sheet name="POL. POSSE- CEM" sheetId="8" r:id="rId11"/>
    <sheet name="POLICL. GOIÁS-GENNESIS" sheetId="11" r:id="rId12"/>
    <sheet name="Planilha1" sheetId="15" r:id="rId13"/>
    <sheet name="Planilha2" sheetId="16" r:id="rId14"/>
    <sheet name="POL. SLMBELOS-GENNESIS" sheetId="14" r:id="rId15"/>
  </sheets>
  <definedNames>
    <definedName name="_xlnm._FilterDatabase" localSheetId="0" hidden="1">'H.E. AGUAS LINDAS-HMTJ'!$A$47:$K$58</definedName>
    <definedName name="_xlnm._FilterDatabase" localSheetId="1" hidden="1">'H.E.FORMOSA-IMED'!$A$66:$K$82</definedName>
    <definedName name="_xlnm._FilterDatabase" localSheetId="2" hidden="1">HUGOL!$A$68:$K$93</definedName>
    <definedName name="_xlnm._FilterDatabase" localSheetId="7" hidden="1">'POL. SLMBELOS - FUNEV'!$A$64:$K$81</definedName>
    <definedName name="_xlnm._FilterDatabase" localSheetId="3" hidden="1">'POL.FORMOSA-IMED'!$A$58:$K$67</definedName>
    <definedName name="_xlnm._FilterDatabase" localSheetId="4" hidden="1">'POL.GOIANÉSIA-FUNEV'!$A$57:$K$66</definedName>
    <definedName name="_xlnm._FilterDatabase" localSheetId="5" hidden="1">'POL.POSSE-IMED'!$A$58:$K$67</definedName>
    <definedName name="_xlnm._FilterDatabase" localSheetId="6" hidden="1">'POLICL. GOIÁS - HMTJ'!$A$65:$K$81</definedName>
    <definedName name="_xlnm._FilterDatabase" localSheetId="11" hidden="1">'POLICL. GOIÁS-GENNESIS'!$D$21:$U$34</definedName>
    <definedName name="_xlnm.Print_Area" localSheetId="2">HUGOL!$A$1:$V$104</definedName>
    <definedName name="_xlnm.Print_Area" localSheetId="14">'POL. SLMBELOS-GENNESIS'!$A$1:$V$64</definedName>
    <definedName name="_xlnm.Print_Area" localSheetId="11">'POLICL. GOIÁS-GENNESIS'!$A$1:$V$64</definedName>
    <definedName name="_xlnm.Print_Titles" localSheetId="2">HUGOL!$67:$68</definedName>
    <definedName name="_xlnm.Print_Titles" localSheetId="14">'POL. SLMBELOS-GENNESIS'!$44:$45</definedName>
    <definedName name="_xlnm.Print_Titles" localSheetId="11">'POLICL. GOIÁS-GENNESIS'!$44:$45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V28" i="8" l="1"/>
  <c r="V29" i="8"/>
  <c r="V30" i="8"/>
  <c r="V31" i="8"/>
  <c r="V32" i="8"/>
  <c r="V33" i="8"/>
  <c r="V34" i="8"/>
  <c r="V35" i="8"/>
  <c r="V36" i="8"/>
  <c r="V37" i="8"/>
  <c r="V38" i="8"/>
  <c r="V39" i="8"/>
  <c r="V40" i="8"/>
  <c r="V41" i="8"/>
  <c r="V42" i="8"/>
  <c r="V43" i="8"/>
  <c r="V44" i="8"/>
  <c r="V45" i="8"/>
  <c r="V46" i="8"/>
  <c r="V47" i="8"/>
  <c r="V48" i="8"/>
  <c r="V23" i="13" l="1"/>
  <c r="V24" i="13"/>
  <c r="V25" i="13"/>
  <c r="V26" i="13"/>
  <c r="V27" i="13"/>
  <c r="V28" i="13"/>
  <c r="V29" i="13"/>
  <c r="V30" i="13"/>
  <c r="V31" i="13"/>
  <c r="V32" i="13"/>
  <c r="V33" i="13"/>
  <c r="V34" i="13"/>
  <c r="V35" i="13"/>
  <c r="V36" i="13"/>
  <c r="V37" i="13"/>
  <c r="V38" i="13"/>
  <c r="V39" i="13"/>
  <c r="V40" i="13"/>
  <c r="V41" i="13"/>
  <c r="V42" i="13"/>
  <c r="V43" i="13"/>
  <c r="V44" i="13"/>
  <c r="V45" i="13"/>
  <c r="V46" i="13"/>
  <c r="V47" i="13"/>
  <c r="V48" i="13"/>
  <c r="V49" i="13"/>
  <c r="V50" i="13"/>
  <c r="V51" i="13"/>
  <c r="V52" i="13"/>
  <c r="V39" i="4"/>
  <c r="V40" i="4"/>
  <c r="V41" i="4"/>
  <c r="V42" i="4"/>
  <c r="V43" i="4"/>
  <c r="V44" i="4"/>
  <c r="V45" i="4"/>
  <c r="V23" i="10"/>
  <c r="V24" i="10"/>
  <c r="V25" i="10"/>
  <c r="V26" i="10"/>
  <c r="V27" i="10"/>
  <c r="V28" i="10"/>
  <c r="V29" i="10"/>
  <c r="V30" i="10"/>
  <c r="V31" i="10"/>
  <c r="V32" i="10"/>
  <c r="V33" i="10"/>
  <c r="V34" i="10"/>
  <c r="V35" i="10"/>
  <c r="V36" i="10"/>
  <c r="V37" i="10"/>
  <c r="V38" i="10"/>
  <c r="V39" i="10"/>
  <c r="V40" i="10"/>
  <c r="V41" i="10"/>
  <c r="V42" i="10"/>
  <c r="V43" i="10"/>
  <c r="V44" i="10"/>
  <c r="V45" i="10"/>
  <c r="V46" i="10"/>
  <c r="V47" i="10"/>
  <c r="V48" i="10"/>
  <c r="V49" i="10"/>
  <c r="V50" i="10"/>
  <c r="V51" i="10"/>
  <c r="V52" i="10"/>
  <c r="V53" i="10"/>
  <c r="V54" i="10"/>
  <c r="V55" i="10"/>
  <c r="V56" i="10"/>
  <c r="V43" i="3" l="1"/>
  <c r="V44" i="3"/>
  <c r="V45" i="3"/>
  <c r="V46" i="3"/>
  <c r="V23" i="3"/>
  <c r="V24" i="3"/>
  <c r="V25" i="3"/>
  <c r="V26" i="3"/>
  <c r="V27" i="3"/>
  <c r="V28" i="3"/>
  <c r="V29" i="3"/>
  <c r="V42" i="12"/>
  <c r="V43" i="12"/>
  <c r="V44" i="12"/>
  <c r="V45" i="12"/>
  <c r="V46" i="12"/>
  <c r="V47" i="12"/>
  <c r="V48" i="12"/>
  <c r="V49" i="12"/>
  <c r="V50" i="12"/>
  <c r="V51" i="12"/>
  <c r="V52" i="12"/>
  <c r="V53" i="12"/>
  <c r="V43" i="5"/>
  <c r="V42" i="5"/>
  <c r="V44" i="5"/>
  <c r="V23" i="5"/>
  <c r="V24" i="5"/>
  <c r="V25" i="5"/>
  <c r="V26" i="5"/>
  <c r="V27" i="5"/>
  <c r="V28" i="5"/>
  <c r="V29" i="5"/>
  <c r="V50" i="2"/>
  <c r="V51" i="2"/>
  <c r="V52" i="2"/>
  <c r="V37" i="4"/>
  <c r="V36" i="4"/>
  <c r="V35" i="4"/>
  <c r="V34" i="4"/>
  <c r="V33" i="4"/>
  <c r="V32" i="4"/>
  <c r="V31" i="4"/>
  <c r="V30" i="4"/>
  <c r="V29" i="4"/>
  <c r="V28" i="4"/>
  <c r="V27" i="4"/>
  <c r="V26" i="4"/>
  <c r="V25" i="4"/>
  <c r="V24" i="4"/>
  <c r="V23" i="4"/>
  <c r="V22" i="4"/>
  <c r="D49" i="8" l="1"/>
  <c r="E49" i="8"/>
  <c r="F49" i="8"/>
  <c r="G49" i="8"/>
  <c r="H49" i="8"/>
  <c r="I49" i="8"/>
  <c r="J49" i="8"/>
  <c r="L49" i="8"/>
  <c r="M49" i="8"/>
  <c r="N49" i="8"/>
  <c r="O49" i="8"/>
  <c r="P49" i="8"/>
  <c r="Q49" i="8"/>
  <c r="R49" i="8"/>
  <c r="S49" i="8"/>
  <c r="T49" i="8"/>
  <c r="U49" i="8"/>
  <c r="C47" i="7"/>
  <c r="D47" i="7"/>
  <c r="E47" i="7"/>
  <c r="F47" i="7"/>
  <c r="G47" i="7"/>
  <c r="H47" i="7"/>
  <c r="I47" i="7"/>
  <c r="J47" i="7"/>
  <c r="L47" i="7"/>
  <c r="M47" i="7"/>
  <c r="N47" i="7"/>
  <c r="O47" i="7"/>
  <c r="P47" i="7"/>
  <c r="Q47" i="7"/>
  <c r="R47" i="7"/>
  <c r="S47" i="7"/>
  <c r="T47" i="7"/>
  <c r="U47" i="7"/>
  <c r="V47" i="7"/>
  <c r="B47" i="7"/>
  <c r="C46" i="6"/>
  <c r="D46" i="6"/>
  <c r="E46" i="6"/>
  <c r="F46" i="6"/>
  <c r="G46" i="6"/>
  <c r="H46" i="6"/>
  <c r="I46" i="6"/>
  <c r="J46" i="6"/>
  <c r="L46" i="6"/>
  <c r="M46" i="6"/>
  <c r="N46" i="6"/>
  <c r="O46" i="6"/>
  <c r="P46" i="6"/>
  <c r="Q46" i="6"/>
  <c r="R46" i="6"/>
  <c r="S46" i="6"/>
  <c r="T46" i="6"/>
  <c r="U46" i="6"/>
  <c r="V46" i="6"/>
  <c r="B46" i="6"/>
  <c r="F88" i="10" l="1"/>
  <c r="F78" i="10"/>
  <c r="F74" i="13" l="1"/>
  <c r="F87" i="10"/>
  <c r="F77" i="2"/>
  <c r="F76" i="2"/>
  <c r="V22" i="14" l="1"/>
  <c r="V34" i="14" s="1"/>
  <c r="V23" i="14"/>
  <c r="V24" i="14"/>
  <c r="V25" i="14"/>
  <c r="V26" i="14"/>
  <c r="V27" i="14"/>
  <c r="V28" i="14"/>
  <c r="V29" i="14"/>
  <c r="V30" i="14"/>
  <c r="V31" i="14"/>
  <c r="V32" i="14"/>
  <c r="V33" i="14"/>
  <c r="B34" i="14"/>
  <c r="C34" i="14"/>
  <c r="D34" i="14"/>
  <c r="E34" i="14"/>
  <c r="F34" i="14"/>
  <c r="G34" i="14"/>
  <c r="H34" i="14"/>
  <c r="I34" i="14"/>
  <c r="J34" i="14"/>
  <c r="L34" i="14"/>
  <c r="M34" i="14"/>
  <c r="N34" i="14"/>
  <c r="O34" i="14"/>
  <c r="P34" i="14"/>
  <c r="Q34" i="14"/>
  <c r="R34" i="14"/>
  <c r="S34" i="14"/>
  <c r="T34" i="14"/>
  <c r="U34" i="14"/>
  <c r="F53" i="14"/>
  <c r="V22" i="13"/>
  <c r="B53" i="13"/>
  <c r="C53" i="13"/>
  <c r="D53" i="13"/>
  <c r="E53" i="13"/>
  <c r="F53" i="13"/>
  <c r="G53" i="13"/>
  <c r="H53" i="13"/>
  <c r="I53" i="13"/>
  <c r="J53" i="13"/>
  <c r="L53" i="13"/>
  <c r="M53" i="13"/>
  <c r="N53" i="13"/>
  <c r="O53" i="13"/>
  <c r="P53" i="13"/>
  <c r="Q53" i="13"/>
  <c r="R53" i="13"/>
  <c r="S53" i="13"/>
  <c r="T53" i="13"/>
  <c r="U53" i="13"/>
  <c r="F80" i="13"/>
  <c r="V22" i="12"/>
  <c r="V23" i="12"/>
  <c r="V24" i="12"/>
  <c r="V25" i="12"/>
  <c r="V26" i="12"/>
  <c r="V27" i="12"/>
  <c r="V28" i="12"/>
  <c r="V29" i="12"/>
  <c r="V30" i="12"/>
  <c r="V31" i="12"/>
  <c r="V32" i="12"/>
  <c r="V33" i="12"/>
  <c r="V34" i="12"/>
  <c r="V35" i="12"/>
  <c r="V36" i="12"/>
  <c r="V37" i="12"/>
  <c r="H38" i="12"/>
  <c r="H54" i="12" s="1"/>
  <c r="V38" i="12"/>
  <c r="V39" i="12"/>
  <c r="V40" i="12"/>
  <c r="V41" i="12"/>
  <c r="B54" i="12"/>
  <c r="C54" i="12"/>
  <c r="D54" i="12"/>
  <c r="E54" i="12"/>
  <c r="F54" i="12"/>
  <c r="G54" i="12"/>
  <c r="I54" i="12"/>
  <c r="J54" i="12"/>
  <c r="L54" i="12"/>
  <c r="M54" i="12"/>
  <c r="N54" i="12"/>
  <c r="O54" i="12"/>
  <c r="P54" i="12"/>
  <c r="Q54" i="12"/>
  <c r="R54" i="12"/>
  <c r="S54" i="12"/>
  <c r="T54" i="12"/>
  <c r="U54" i="12"/>
  <c r="F80" i="12"/>
  <c r="V22" i="11"/>
  <c r="V23" i="11"/>
  <c r="V24" i="11"/>
  <c r="V25" i="11"/>
  <c r="V26" i="11"/>
  <c r="V27" i="11"/>
  <c r="V28" i="11"/>
  <c r="V29" i="11"/>
  <c r="V30" i="11"/>
  <c r="V31" i="11"/>
  <c r="V32" i="11"/>
  <c r="V33" i="11"/>
  <c r="B34" i="11"/>
  <c r="C34" i="11"/>
  <c r="D34" i="11"/>
  <c r="E34" i="11"/>
  <c r="F34" i="11"/>
  <c r="G34" i="11"/>
  <c r="H34" i="11"/>
  <c r="I34" i="11"/>
  <c r="J34" i="11"/>
  <c r="L34" i="11"/>
  <c r="M34" i="11"/>
  <c r="N34" i="11"/>
  <c r="O34" i="11"/>
  <c r="P34" i="11"/>
  <c r="Q34" i="11"/>
  <c r="R34" i="11"/>
  <c r="S34" i="11"/>
  <c r="T34" i="11"/>
  <c r="U34" i="11"/>
  <c r="V34" i="11"/>
  <c r="F52" i="11"/>
  <c r="F92" i="10"/>
  <c r="U57" i="10"/>
  <c r="T57" i="10"/>
  <c r="S57" i="10"/>
  <c r="R57" i="10"/>
  <c r="Q57" i="10"/>
  <c r="P57" i="10"/>
  <c r="O57" i="10"/>
  <c r="N57" i="10"/>
  <c r="M57" i="10"/>
  <c r="L57" i="10"/>
  <c r="J57" i="10"/>
  <c r="I57" i="10"/>
  <c r="H57" i="10"/>
  <c r="G57" i="10"/>
  <c r="F57" i="10"/>
  <c r="E57" i="10"/>
  <c r="D57" i="10"/>
  <c r="C57" i="10"/>
  <c r="B57" i="10"/>
  <c r="V22" i="10"/>
  <c r="V22" i="9"/>
  <c r="V23" i="9"/>
  <c r="V24" i="9"/>
  <c r="V25" i="9"/>
  <c r="V26" i="9"/>
  <c r="V27" i="9"/>
  <c r="V28" i="9"/>
  <c r="V29" i="9"/>
  <c r="V30" i="9"/>
  <c r="V31" i="9"/>
  <c r="V32" i="9"/>
  <c r="V33" i="9"/>
  <c r="V34" i="9"/>
  <c r="V35" i="9"/>
  <c r="B36" i="9"/>
  <c r="C36" i="9"/>
  <c r="D36" i="9"/>
  <c r="E36" i="9"/>
  <c r="F36" i="9"/>
  <c r="G36" i="9"/>
  <c r="H36" i="9"/>
  <c r="I36" i="9"/>
  <c r="J36" i="9"/>
  <c r="L36" i="9"/>
  <c r="M36" i="9"/>
  <c r="N36" i="9"/>
  <c r="O36" i="9"/>
  <c r="P36" i="9"/>
  <c r="Q36" i="9"/>
  <c r="R36" i="9"/>
  <c r="S36" i="9"/>
  <c r="T36" i="9"/>
  <c r="U36" i="9"/>
  <c r="F57" i="9"/>
  <c r="L71" i="8" a="1"/>
  <c r="L71" i="8" s="1"/>
  <c r="L70" i="8" a="1"/>
  <c r="L70" i="8" s="1"/>
  <c r="F68" i="8"/>
  <c r="L67" i="8" a="1"/>
  <c r="L67" i="8" s="1"/>
  <c r="F67" i="8"/>
  <c r="L66" i="8" a="1"/>
  <c r="L66" i="8" s="1"/>
  <c r="L65" i="8" a="1"/>
  <c r="L65" i="8" s="1"/>
  <c r="L64" i="8" a="1"/>
  <c r="L64" i="8" s="1"/>
  <c r="F64" i="8"/>
  <c r="L63" i="8" a="1"/>
  <c r="L63" i="8" s="1"/>
  <c r="F63" i="8"/>
  <c r="L62" i="8" a="1"/>
  <c r="L62" i="8" s="1"/>
  <c r="F62" i="8"/>
  <c r="F76" i="8" s="1"/>
  <c r="C29" i="8"/>
  <c r="C49" i="8" s="1"/>
  <c r="B29" i="8"/>
  <c r="B49" i="8" s="1"/>
  <c r="V27" i="8"/>
  <c r="V26" i="8"/>
  <c r="V25" i="8"/>
  <c r="V24" i="8"/>
  <c r="V23" i="8"/>
  <c r="V22" i="8"/>
  <c r="F66" i="5"/>
  <c r="U46" i="5"/>
  <c r="T46" i="5"/>
  <c r="S46" i="5"/>
  <c r="R46" i="5"/>
  <c r="Q46" i="5"/>
  <c r="P46" i="5"/>
  <c r="O46" i="5"/>
  <c r="N46" i="5"/>
  <c r="M46" i="5"/>
  <c r="L46" i="5"/>
  <c r="J46" i="5"/>
  <c r="I46" i="5"/>
  <c r="H46" i="5"/>
  <c r="G46" i="5"/>
  <c r="F46" i="5"/>
  <c r="E46" i="5"/>
  <c r="D46" i="5"/>
  <c r="V45" i="5"/>
  <c r="V41" i="5"/>
  <c r="V40" i="5"/>
  <c r="C40" i="5"/>
  <c r="B40" i="5"/>
  <c r="V39" i="5"/>
  <c r="V38" i="5"/>
  <c r="C38" i="5"/>
  <c r="C46" i="5" s="1"/>
  <c r="B38" i="5"/>
  <c r="B46" i="5" s="1"/>
  <c r="V37" i="5"/>
  <c r="V36" i="5"/>
  <c r="V35" i="5"/>
  <c r="V34" i="5"/>
  <c r="V33" i="5"/>
  <c r="V32" i="5"/>
  <c r="V31" i="5"/>
  <c r="V30" i="5"/>
  <c r="V22" i="5"/>
  <c r="F65" i="4"/>
  <c r="U46" i="4"/>
  <c r="T46" i="4"/>
  <c r="S46" i="4"/>
  <c r="R46" i="4"/>
  <c r="Q46" i="4"/>
  <c r="P46" i="4"/>
  <c r="O46" i="4"/>
  <c r="N46" i="4"/>
  <c r="M46" i="4"/>
  <c r="L46" i="4"/>
  <c r="J46" i="4"/>
  <c r="I46" i="4"/>
  <c r="H46" i="4"/>
  <c r="G46" i="4"/>
  <c r="F46" i="4"/>
  <c r="E46" i="4"/>
  <c r="D46" i="4"/>
  <c r="C46" i="4"/>
  <c r="C40" i="4"/>
  <c r="B40" i="4"/>
  <c r="V38" i="4"/>
  <c r="C38" i="4"/>
  <c r="B38" i="4"/>
  <c r="B46" i="4" s="1"/>
  <c r="L64" i="3" a="1"/>
  <c r="L64" i="3" s="1"/>
  <c r="L63" i="3" a="1"/>
  <c r="L63" i="3" s="1"/>
  <c r="L62" i="3" a="1"/>
  <c r="L62" i="3" s="1"/>
  <c r="L61" i="3" a="1"/>
  <c r="L61" i="3" s="1"/>
  <c r="F66" i="3"/>
  <c r="L60" i="3" a="1"/>
  <c r="L60" i="3" s="1"/>
  <c r="L59" i="3" a="1"/>
  <c r="L59" i="3" s="1"/>
  <c r="U47" i="3"/>
  <c r="T47" i="3"/>
  <c r="S47" i="3"/>
  <c r="R47" i="3"/>
  <c r="Q47" i="3"/>
  <c r="P47" i="3"/>
  <c r="O47" i="3"/>
  <c r="N47" i="3"/>
  <c r="M47" i="3"/>
  <c r="L47" i="3"/>
  <c r="J47" i="3"/>
  <c r="I47" i="3"/>
  <c r="H47" i="3"/>
  <c r="G47" i="3"/>
  <c r="F47" i="3"/>
  <c r="E47" i="3"/>
  <c r="D47" i="3"/>
  <c r="B47" i="3"/>
  <c r="V42" i="3"/>
  <c r="V41" i="3"/>
  <c r="C41" i="3"/>
  <c r="B41" i="3"/>
  <c r="V40" i="3"/>
  <c r="V39" i="3"/>
  <c r="C39" i="3"/>
  <c r="B39" i="3"/>
  <c r="V38" i="3"/>
  <c r="C38" i="3"/>
  <c r="C47" i="3" s="1"/>
  <c r="B38" i="3"/>
  <c r="V37" i="3"/>
  <c r="V36" i="3"/>
  <c r="V35" i="3"/>
  <c r="V34" i="3"/>
  <c r="V33" i="3"/>
  <c r="V32" i="3"/>
  <c r="V31" i="3"/>
  <c r="V30" i="3"/>
  <c r="V22" i="3"/>
  <c r="F79" i="2"/>
  <c r="F78" i="2"/>
  <c r="L72" i="2" a="1"/>
  <c r="L72" i="2" s="1"/>
  <c r="L71" i="2" a="1"/>
  <c r="L71" i="2" s="1"/>
  <c r="L70" i="2" a="1"/>
  <c r="L70" i="2" s="1"/>
  <c r="F70" i="2"/>
  <c r="L69" i="2" a="1"/>
  <c r="L69" i="2" s="1"/>
  <c r="F69" i="2"/>
  <c r="L68" i="2" a="1"/>
  <c r="L68" i="2" s="1"/>
  <c r="F68" i="2"/>
  <c r="U54" i="2"/>
  <c r="T54" i="2"/>
  <c r="S54" i="2"/>
  <c r="R54" i="2"/>
  <c r="Q54" i="2"/>
  <c r="P54" i="2"/>
  <c r="O54" i="2"/>
  <c r="N54" i="2"/>
  <c r="M54" i="2"/>
  <c r="L54" i="2"/>
  <c r="J54" i="2"/>
  <c r="I54" i="2"/>
  <c r="H54" i="2"/>
  <c r="G54" i="2"/>
  <c r="F54" i="2"/>
  <c r="E54" i="2"/>
  <c r="D54" i="2"/>
  <c r="V53" i="2"/>
  <c r="V49" i="2"/>
  <c r="V48" i="2"/>
  <c r="V47" i="2"/>
  <c r="V46" i="2"/>
  <c r="V45" i="2"/>
  <c r="C45" i="2"/>
  <c r="B45" i="2"/>
  <c r="V44" i="2"/>
  <c r="V43" i="2"/>
  <c r="C43" i="2"/>
  <c r="B43" i="2"/>
  <c r="V42" i="2"/>
  <c r="V41" i="2"/>
  <c r="V40" i="2"/>
  <c r="C40" i="2"/>
  <c r="B40" i="2"/>
  <c r="V39" i="2"/>
  <c r="V38" i="2"/>
  <c r="V37" i="2"/>
  <c r="V36" i="2"/>
  <c r="V35" i="2"/>
  <c r="C35" i="2"/>
  <c r="B35" i="2"/>
  <c r="V34" i="2"/>
  <c r="V33" i="2"/>
  <c r="V32" i="2"/>
  <c r="V31" i="2"/>
  <c r="C31" i="2"/>
  <c r="B31" i="2"/>
  <c r="V30" i="2"/>
  <c r="V29" i="2"/>
  <c r="V28" i="2"/>
  <c r="V27" i="2"/>
  <c r="V26" i="2"/>
  <c r="V25" i="2"/>
  <c r="V24" i="2"/>
  <c r="V23" i="2"/>
  <c r="V22" i="2"/>
  <c r="V49" i="8" l="1"/>
  <c r="V46" i="5"/>
  <c r="V36" i="9"/>
  <c r="V53" i="13"/>
  <c r="V54" i="12"/>
  <c r="V57" i="10"/>
  <c r="V46" i="4"/>
  <c r="V47" i="3"/>
  <c r="F81" i="2"/>
  <c r="B54" i="2"/>
  <c r="C54" i="2"/>
  <c r="V54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 desconhecido</author>
    <author>Emilia Regina da Fonseca</author>
  </authors>
  <commentList>
    <comment ref="F67" authorId="0" shapeId="0" xr:uid="{103229DA-9E43-42A8-AC09-CAA2D53C78A5}">
      <text>
        <r>
          <rPr>
            <sz val="10"/>
            <rFont val="Arial"/>
            <family val="2"/>
          </rPr>
          <t xml:space="preserve">R$  9.003,17- Folha de pessoal cedido a unidade, referência agosto/24, Valor informado pelaGerencia de Gestão de Pessoas GGP DESPACHO Nº9591/2024/SES/COFP-05073 (64729292),  Processo nº 202100010024770
</t>
        </r>
      </text>
    </comment>
    <comment ref="F68" authorId="0" shapeId="0" xr:uid="{1B343830-A1AA-495E-B4BC-8A8969B636B7}">
      <text>
        <r>
          <rPr>
            <sz val="10"/>
            <rFont val="Arial"/>
            <family val="2"/>
          </rPr>
          <t xml:space="preserve">R$ 68.609,65-  E       R$ 1.173,58 </t>
        </r>
        <r>
          <rPr>
            <sz val="9"/>
            <color rgb="FF000000"/>
            <rFont val="Segoe UI"/>
            <family val="2"/>
            <charset val="1"/>
          </rPr>
          <t xml:space="preserve">  IRRF -CELG  JANEIRO/24 LANÇADO NA PLANILHA DE FEVEREIRO/24.  DESPACHO Nº 332/2024/SES/GMAE - CG-14421
</t>
        </r>
      </text>
    </comment>
    <comment ref="F69" authorId="0" shapeId="0" xr:uid="{875AAE9B-BC50-48C9-BFD7-38CAAEE98C72}">
      <text>
        <r>
          <rPr>
            <sz val="10"/>
            <rFont val="Arial"/>
            <family val="2"/>
          </rPr>
          <t xml:space="preserve">R$55.603,92-  E       R$  1.010,48   </t>
        </r>
        <r>
          <rPr>
            <sz val="9"/>
            <color rgb="FF000000"/>
            <rFont val="Segoe UI"/>
            <family val="2"/>
            <charset val="1"/>
          </rPr>
          <t xml:space="preserve">IRRF -CELG  REFERENCIA FEVEREIRO/24, LANÇADA NA PLANILHA DE REPASSE MENSAL MARÇO/2024. DESPACHO Nº 1029/2024/SES/SUPECC-03082 e Despacho nº 332/2024- GMAE-CG (v. 58131458).
</t>
        </r>
      </text>
    </comment>
    <comment ref="F70" authorId="0" shapeId="0" xr:uid="{EFC0C384-DE43-40DA-9177-35DD7FFE6B6F}">
      <text>
        <r>
          <rPr>
            <sz val="10"/>
            <rFont val="Arial"/>
            <family val="2"/>
          </rPr>
          <t>R$ 51996,45 -  E       R$   966,00  I</t>
        </r>
        <r>
          <rPr>
            <sz val="9"/>
            <color rgb="FF000000"/>
            <rFont val="Segoe UI"/>
            <family val="2"/>
            <charset val="1"/>
          </rPr>
          <t>RRF -CELG  REFERENCIA MARÇO/24, LANÇADA NA PLANILHA DE REPASSE MENSAL ABRIL/2024.
.
DESPACHO Nº 499/2024/SES/GMAE - CG-14421 (59376570)RELATÓRIO Nº 20 / 2024 SES/GMAE - CG-14421</t>
        </r>
      </text>
    </comment>
    <comment ref="F75" authorId="0" shapeId="0" xr:uid="{1C44956E-8088-48D7-8392-9761D8ED2C4C}">
      <text>
        <r>
          <rPr>
            <sz val="10"/>
            <rFont val="Arial"/>
            <family val="2"/>
          </rPr>
          <t xml:space="preserve">R$ 46.991,73 -Fornecimento energia elétrica, referência agosto/24, Valor informado pela Coordenação de Gestão de Contas e Contratos - GAAL DESPACHO Nº 396/2024/SES/CGCC / GAAL-11410 (64984165)  Processo nº 201700010019675
.
VR.FATURA...............R$ 46.217,56
IR..................................R$ 774,17
</t>
        </r>
      </text>
    </comment>
    <comment ref="F76" authorId="1" shapeId="0" xr:uid="{78F7447D-0CE4-4296-AA0A-2C66499F2776}">
      <text>
        <r>
          <rPr>
            <sz val="9"/>
            <color indexed="81"/>
            <rFont val="Segoe UI"/>
            <family val="2"/>
          </rPr>
          <t>....EQUATORIAL  REFERENCIA SETEMBRO 2024,   , LANÇADA NA PLANILHA DE REPASSE MENSAL  SETEMBRO 2024 DESPACHO Nº 437/2024/SES/CGCC / GAAL-11410 SEI 66162362...              
  -UC-610142409-09/2024.-TOTAL DA FATURA.......</t>
        </r>
        <r>
          <rPr>
            <b/>
            <sz val="9"/>
            <color indexed="81"/>
            <rFont val="Segoe UI"/>
            <family val="2"/>
          </rPr>
          <t>R$46.464,41.</t>
        </r>
        <r>
          <rPr>
            <sz val="9"/>
            <color indexed="81"/>
            <rFont val="Segoe UI"/>
            <family val="2"/>
          </rPr>
          <t xml:space="preserve">
-IR1,2%.....R$489,84.-IR4,8%......309,28....IR TOTAL........</t>
        </r>
        <r>
          <rPr>
            <b/>
            <sz val="9"/>
            <color indexed="81"/>
            <rFont val="Segoe UI"/>
            <family val="2"/>
          </rPr>
          <t>.R$799,12</t>
        </r>
      </text>
    </comment>
    <comment ref="F77" authorId="1" shapeId="0" xr:uid="{9B00F797-8B8B-4714-A3D3-3CCAF2E6B64F}">
      <text>
        <r>
          <rPr>
            <sz val="9"/>
            <color indexed="81"/>
            <rFont val="Segoe UI"/>
            <family val="2"/>
          </rPr>
          <t>59967,68....EQUATORIAL  REFERENCIA OUTUBRO  2024,   , LANÇADA NA PLANILHA DE REPASSE MENSAL  OUTUBRO  2024 DESPACHO Nº 477/2024/SES/CGCC / GAAL-11410 SEI 67193562...                R$ 59967,68
-UC-610142409-10/2024.-TOTAL DA FATURA.......R$58.937,7.
-IR1,2%.....R$616,15.-IR4,8%......413,83....IR TOTAL.........R$1.029,98</t>
        </r>
      </text>
    </comment>
    <comment ref="F78" authorId="0" shapeId="0" xr:uid="{42DE980C-F6C8-402B-9AF7-0DB017A4FF9C}">
      <text>
        <r>
          <rPr>
            <sz val="10"/>
            <rFont val="Arial"/>
            <family val="2"/>
          </rPr>
          <t xml:space="preserve">R$ 41.559,22 - Glosa referente ao  repasse efetuado a maior no mês de dez/22
</t>
        </r>
      </text>
    </comment>
    <comment ref="F79" authorId="0" shapeId="0" xr:uid="{37D73139-0F33-4E2B-B09D-9E3F53895178}">
      <text>
        <r>
          <rPr>
            <sz val="10"/>
            <rFont val="Arial"/>
            <family val="2"/>
          </rPr>
          <t>R$ 526.166,64 -  Relatório nº 47/2023 - COMACG/GMAE-CG/SUPECC/SES/GO (v.50772108), referente ao período de avaliação 01 de janeiro a 30 de junho de 2023, o qual corresponde ao Contrato de Gestão nº 50/2022/SES/GO, firmado entre a Secretaria de Estado da Saúde de Goiás - SES/GO e a Organização Social de Saúde - OSS, Instituto de Medicina, Estudos e Desenvolvimento - IMED,Processo nº 202300010046786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 desconhecido</author>
    <author>Kátia Mendes Magalhães</author>
  </authors>
  <commentList>
    <comment ref="R28" authorId="0" shapeId="0" xr:uid="{A893E4AD-6C76-4E2A-81A9-7F586769ED47}">
      <text>
        <r>
          <rPr>
            <sz val="10"/>
            <rFont val="Arial"/>
            <family val="2"/>
          </rPr>
          <t xml:space="preserve">R$ 391.155,72 - Natureza de despesa 3.3.50.85.02 CUSTEIO, AGO/23............R$ 152.837,09, SET/23............R$ 152.837,09 , OUT/23............R$  85.481,54, processo 201100010015037
</t>
        </r>
      </text>
    </comment>
    <comment ref="T28" authorId="0" shapeId="0" xr:uid="{60E6A4C9-C813-4564-A3ED-F99D2F9B4C78}">
      <text>
        <r>
          <rPr>
            <sz val="10"/>
            <rFont val="Arial"/>
            <family val="2"/>
          </rPr>
          <t xml:space="preserve">R$ 7.303.673,32 - Natureza de despesa 3.3.50.92.83 - 1º Apostilamento Piso nacional de enfermagem, MAI/23...........R$ 765.813,49, JUN/23...........R$ 765.813,49, JUL/23...........R$ 765.813,49, AGO/23...........R$ 765.813,17, SET/23...........R$ 765.813,41, OUT/23...........R$ 893.562,06, NOV/23...........R$ 938.093,85, DEZ/23...........R$ 1.642.950,36 processo 201100010015037
</t>
        </r>
      </text>
    </comment>
    <comment ref="S35" authorId="0" shapeId="0" xr:uid="{3850D962-40A4-4867-A800-8F1B10D5D28B}">
      <text>
        <r>
          <rPr>
            <sz val="10"/>
            <rFont val="Arial"/>
            <family val="2"/>
          </rPr>
          <t>R$ 3.405.144,00 - investimento, para aquisição de 02 (dois) tomógrafos de 64 canais. PROC.202300010002036</t>
        </r>
      </text>
    </comment>
    <comment ref="R39" authorId="1" shapeId="0" xr:uid="{ED291439-A001-4AD7-84DB-C1E9CEF4B33B}">
      <text>
        <r>
          <rPr>
            <b/>
            <sz val="9"/>
            <color indexed="81"/>
            <rFont val="Segoe UI"/>
            <family val="2"/>
          </rPr>
          <t xml:space="preserve">ajuste 11º Termo Aditivo:AGIR-HUGOL-Ordem de Pagamento 202.2850.098.00144.002: OUT/23.........................R$ 50.102,
51, NOV/23.........................R$ 24.747,31, JUL/23.
........................R$ 37.805,42 Total Pago: 112.655,24
</t>
        </r>
        <r>
          <rPr>
            <sz val="9"/>
            <color indexed="81"/>
            <rFont val="Segoe UI"/>
            <family val="2"/>
          </rPr>
          <t xml:space="preserve">
Parcela novembro/23 Ordem de Pagamento 2023.2850.145.00001.007............R$ 77.696,05</t>
        </r>
      </text>
    </comment>
    <comment ref="T39" authorId="1" shapeId="0" xr:uid="{C2AC1295-6E18-4EA3-A0AF-B22258E21750}">
      <text>
        <r>
          <rPr>
            <b/>
            <sz val="9"/>
            <color indexed="81"/>
            <rFont val="Segoe UI"/>
            <family val="2"/>
          </rPr>
          <t>Ajuste 11º Termo Aditivo: Natureza de Despesa: 3.3.50.92.83  Repasse parcela
novembro/23  Ordem de Pagamento 2024.2850.061.00074.001...................R$ 33.140,69,</t>
        </r>
        <r>
          <rPr>
            <sz val="9"/>
            <color indexed="81"/>
            <rFont val="Segoe UI"/>
            <family val="2"/>
          </rPr>
          <t xml:space="preserve"> dezembro/23 Ordem de Pagamento 2024.2850.061.00074.002...................R$ 135.584,05</t>
        </r>
      </text>
    </comment>
    <comment ref="S44" authorId="1" shapeId="0" xr:uid="{75D302C4-6E0D-4AE9-B37F-4552A6A069AF}">
      <text>
        <r>
          <rPr>
            <b/>
            <sz val="9"/>
            <color indexed="81"/>
            <rFont val="Segoe UI"/>
            <family val="2"/>
          </rPr>
          <t xml:space="preserve">
R$ 894.856,00 - Complemento investimento, para aquisição de 02 (dois) tomógrafos de 64 canais. PROC.202300010002036</t>
        </r>
      </text>
    </comment>
    <comment ref="F74" authorId="0" shapeId="0" xr:uid="{1B9F3D6D-0351-4DCF-8889-BA9F6E29EA2B}">
      <text>
        <r>
          <rPr>
            <sz val="10"/>
            <rFont val="Arial"/>
            <family val="2"/>
          </rPr>
          <t>R$ 224.586,77 - Residência médica, referência junho/24, Valor informado pelaGerencia de Gestão de Pessoas GGP DESPACHO Nº 6696/2024/SES/COFP-05073 (61845710),  Processo nº 202100010024770</t>
        </r>
      </text>
    </comment>
    <comment ref="F75" authorId="0" shapeId="0" xr:uid="{D149DA90-328C-4E12-91F4-33C6E5D79ABD}">
      <text>
        <r>
          <rPr>
            <sz val="10"/>
            <rFont val="Arial"/>
            <family val="2"/>
          </rPr>
          <t>R$  180.388,85 Residênica Medica, referência julho/24, Valor informado pelaGerencia de Gestão de Pessoas GGP DESPACHO Nº8391/2024/SES/COFP-05073 (63449604),  Processo nº 202100010024770 (valor total R$ 180.388,85)</t>
        </r>
      </text>
    </comment>
    <comment ref="F76" authorId="0" shapeId="0" xr:uid="{B1BDFA28-C457-4035-B961-AF0D66890754}">
      <text>
        <r>
          <rPr>
            <sz val="10"/>
            <rFont val="Arial"/>
            <family val="2"/>
          </rPr>
          <t xml:space="preserve">
.
R$ 186.794,36 - Residênica Medica, referência agosto/24, Valor informado pelaGerencia de Gestão de Pessoas GGP DESPACHO Nº9591/2024/SES/COFP-05073 (64729292),  Processo nº 202100010024770, (valor total R$ 186.794,36)
</t>
        </r>
      </text>
    </comment>
    <comment ref="F77" authorId="1" shapeId="0" xr:uid="{E35344EA-0649-4F01-8D59-07F80D8B612F}">
      <text>
        <r>
          <rPr>
            <sz val="11"/>
            <color rgb="FF000000"/>
            <rFont val="Calibri"/>
            <family val="2"/>
            <charset val="1"/>
          </rPr>
          <t xml:space="preserve">R$ 235.343,26 RESIDÊNCIA PAGA NO VALOR DE R$ 26.675,04. CONFORME SOLICITAÇÃO DE LIQUIDAÇÃO E PAGAMENTO ENCAMINHADA PELA COORDENAÇÃO DE GESTÃO DE CONTRATO - CGC/SUPECC (66734185) 
</t>
        </r>
      </text>
    </comment>
    <comment ref="F87" authorId="1" shapeId="0" xr:uid="{1EDF1CB7-E87C-42D1-A2A3-B64058D71609}">
      <text>
        <r>
          <rPr>
            <b/>
            <sz val="9"/>
            <color indexed="81"/>
            <rFont val="Segoe UI"/>
            <family val="2"/>
          </rPr>
          <t xml:space="preserve"> R$ 351.992,08 - Energia Elétrica SET/24, apurado no processo 201700010019675, Despacho Nº 437/2024/SES/CGCC / GAAL (SEI 66162362 ) e Planilha 09/2024 (66159294) . CONFORME SOLICITAÇÃO DE LIQUIDAÇÃO E PAGAMENTO ENCAMINHADA PELA COORDENAÇÃO DE GESTÃO DE CONTRATO - CGC/SUPECC (66734185) </t>
        </r>
        <r>
          <rPr>
            <sz val="9"/>
            <color indexed="81"/>
            <rFont val="Segoe UI"/>
            <family val="2"/>
          </rPr>
          <t xml:space="preserve">
.
FATURA......................R$ 343.932,51
IR.................................R$  8.059,57</t>
        </r>
      </text>
    </comment>
    <comment ref="F88" authorId="1" shapeId="0" xr:uid="{857511C0-486B-4CAB-81AE-F5A451FC3643}">
      <text>
        <r>
          <rPr>
            <b/>
            <sz val="9"/>
            <color indexed="81"/>
            <rFont val="Segoe UI"/>
            <family val="2"/>
          </rPr>
          <t xml:space="preserve"> R$ 487.981,32  Energia Elétrica OUT /24, apurado no processo 201700010019675,  Processo SEI Nº 201700010019675, DESPACHO Nº 477/2024/SES/CGCC/GAAL (SEI Nº 67193539).. CONFORME SOLICITAÇÃO DE LIQUIDAÇÃO E PAGAMENTO ENCAMINHADA PELA COORDENAÇÃO DE GESTÃO DE CONTRATO - CGC/SUPECC () </t>
        </r>
        <r>
          <rPr>
            <sz val="9"/>
            <color indexed="81"/>
            <rFont val="Segoe UI"/>
            <family val="2"/>
          </rPr>
          <t xml:space="preserve">
.
FATURA......................R$ 476.275,66
IR.................................R$ 11.705,66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 desconhecido</author>
  </authors>
  <commentList>
    <comment ref="F60" authorId="0" shapeId="0" xr:uid="{17D4B352-7397-489F-8262-75715737831B}">
      <text>
        <r>
          <rPr>
            <sz val="10"/>
            <rFont val="Arial"/>
            <family val="2"/>
          </rPr>
          <t xml:space="preserve">R$ 25.696,62-Fornecimento energia elétrica, referência agosto/24, Valor informado pela Coordenação de Gestão de Contas e Contratos - GAAL DESPACHO Nº 396/2024/SES/CGCC / GAAL-11410 (64984165)  Processo nº 201700010019675
.
VR.FATURA...............R$ 25.101,12
IR..................................R$ 595,50
</t>
        </r>
      </text>
    </comment>
    <comment ref="F61" authorId="0" shapeId="0" xr:uid="{7063DF10-8775-4EB2-8C1F-557D6B8146AF}">
      <text>
        <r>
          <rPr>
            <sz val="10"/>
            <rFont val="Arial"/>
            <family val="2"/>
          </rPr>
          <t xml:space="preserve">12.232,60....PARTE DA EQUATORIAL  REFERENCIA JULHO 2024,   , LANÇADA NA PLANILHA DE REPASSE MENSAL  JULHO 2024 DESPACHO Nº 339/2024/SES/CGCC / GAAL-11410 (63544980)...                -UC-10035517474-07/2024.-TOTAL DA FATURA.......R$16916,06.-IR1,2%.....R$177,29.-IR4,8%......381,8....IR TOTAL.........R$559,09.
</t>
        </r>
        <r>
          <rPr>
            <b/>
            <sz val="9"/>
            <color rgb="FF000000"/>
            <rFont val="Segoe UI"/>
            <family val="2"/>
            <charset val="1"/>
          </rPr>
          <t>.
 9 DIAS LANÇADO PARA  ICEM- R$ 5.242,55).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 desconhecido</author>
  </authors>
  <commentList>
    <comment ref="S22" authorId="0" shapeId="0" xr:uid="{C1A25FE7-65A6-49DD-BDFC-17853403DDD2}">
      <text>
        <r>
          <rPr>
            <sz val="10"/>
            <rFont val="Arial"/>
            <family val="2"/>
          </rPr>
          <t>R$ 39.200,00-INVESTIMENTO, PARA O IMPLEMENTO DA SOLUÇÃO QUE IRÁ INTEGRAR AO SISTEMA DE GESTÃO HOSPITALAR ADOTADOS PELAS UNIDADES PROCESSO SEI - 202000010041563.</t>
        </r>
      </text>
    </comment>
    <comment ref="F60" authorId="0" shapeId="0" xr:uid="{BDE30B9D-B598-46B2-91BF-729299842962}">
      <text>
        <r>
          <rPr>
            <sz val="10"/>
            <rFont val="Arial"/>
            <family val="2"/>
          </rPr>
          <t>R$ - 3.542,83</t>
        </r>
        <r>
          <rPr>
            <sz val="9"/>
            <color rgb="FF000000"/>
            <rFont val="Segoe UI"/>
            <family val="2"/>
            <charset val="1"/>
          </rPr>
          <t>....EQUATORIAL  REFERENCIA JULHO 2024,   , LANÇADA NA PLANILHA DE REPASSE MENSAL  JULHO 2024 DESPACHO Nº 339/2024/SES/CGCC / GAAL-11410 (63544980)...                -UC-10032979329-07/2024.-TOTAL DA FATURA.......R$20715,52.-IR1,2%.....R$159,63.-IR4,8%......381,8....IR TOTAL.........R$541,43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 desconhecido</author>
  </authors>
  <commentList>
    <comment ref="S22" authorId="0" shapeId="0" xr:uid="{00D51AD3-B5A9-4FF8-B0A5-7ED55EB657A0}">
      <text>
        <r>
          <rPr>
            <sz val="10"/>
            <rFont val="Arial"/>
            <family val="2"/>
          </rPr>
          <t xml:space="preserve">ROCESSO SEI: 202200010008470 . OBJETO: REPASSE DE RECURSOS FINANCEIROS AO INSTITUTO CEM,  A TÍTULO DE INVESTIMENTO - IMPLANTAÇÃO DO SISTEMA
</t>
        </r>
      </text>
    </comment>
    <comment ref="F61" authorId="0" shapeId="0" xr:uid="{574DC68D-743C-4D25-B645-32DB60123483}">
      <text>
        <r>
          <rPr>
            <sz val="10"/>
            <rFont val="Arial"/>
            <family val="2"/>
          </rPr>
          <t>R$ 5.320,35</t>
        </r>
        <r>
          <rPr>
            <sz val="9"/>
            <color rgb="FF000000"/>
            <rFont val="Segoe UI"/>
            <family val="2"/>
            <charset val="1"/>
          </rPr>
          <t>- PARTE DA EQUATORIAL  REFERENCIA JULHO 2024,   , LANÇADA NA PLANILHA DE REPASSE MENSAL  JULHO 2024 DESPACHO Nº 339/2024/SES/CGCC / GAAL-11410 (63544980)...                -UC-10031106879-07/2024.-TOTAL DA FATURA.......R$31301,9.-IR1,2%.....R$302,04.-IR4,8%......318,17....IR TOTAL.........R$620,21.
.
R$ 26.601,76 FOI LANÇADO PARA ICEM.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Kátia Mendes Magalhães</author>
  </authors>
  <commentList>
    <comment ref="F74" authorId="0" shapeId="0" xr:uid="{7AFAAA3E-FD99-45A8-8BED-34CFD07830A5}">
      <text>
        <r>
          <rPr>
            <b/>
            <sz val="9"/>
            <color indexed="81"/>
            <rFont val="Segoe UI"/>
            <family val="2"/>
          </rPr>
          <t xml:space="preserve"> R$  22.040,31- Energia Elétrica SET/24, apurado no processo 201700010019675, Despacho Nº 437/2024/SES/CGCC / GAAL (SEI 66162362 ) e Planilha 09/2024 (66159294) . CONFORME SOLICITAÇÃO DE LIQUIDAÇÃO E PAGAMENTO ENCAMINHADA PELA COORDENAÇÃO DE GESTÃO DE CONTRATO - CGC/SUPECC (66821580) </t>
        </r>
        <r>
          <rPr>
            <sz val="9"/>
            <color indexed="81"/>
            <rFont val="Segoe UI"/>
            <family val="2"/>
          </rPr>
          <t xml:space="preserve">
.
FATURA......................R$ 21.492,56
IR.................................R$ 547,75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 desconhecido</author>
  </authors>
  <commentList>
    <comment ref="J27" authorId="0" shapeId="0" xr:uid="{8472E388-9276-4D10-9686-F56AC70E6D2A}">
      <text>
        <r>
          <rPr>
            <sz val="10"/>
            <rFont val="Arial"/>
            <family val="2"/>
          </rPr>
          <t xml:space="preserve">R$ 25207,69-  E       R$ 655,13 </t>
        </r>
        <r>
          <rPr>
            <sz val="9"/>
            <color rgb="FF000000"/>
            <rFont val="Segoe UI"/>
            <family val="2"/>
            <charset val="1"/>
          </rPr>
          <t xml:space="preserve">   IRRF -CELG  REFERENCIA MARÇO/24, LANÇADA NA PLANILHA DE REPASSE MENSAL ABRIL/2024.
</t>
        </r>
      </text>
    </comment>
    <comment ref="F58" authorId="0" shapeId="0" xr:uid="{752DDF4F-04C2-4319-B440-AE5779E156A5}">
      <text>
        <r>
          <rPr>
            <sz val="10"/>
            <rFont val="Arial"/>
            <family val="2"/>
          </rPr>
          <t xml:space="preserve">R$ 34.278,26 -  E       R$ 766,27    </t>
        </r>
        <r>
          <rPr>
            <sz val="9"/>
            <color rgb="FF000000"/>
            <rFont val="Segoe UI"/>
            <family val="2"/>
            <charset val="1"/>
          </rPr>
          <t xml:space="preserve">IRRF -CELG  JANEIRO/24 LANÇADO NA PLANILHA DE FEVEREIRO/24.  DESPACHO Nº 332/2024/SES/GMAE - CG-14421
</t>
        </r>
      </text>
    </comment>
    <comment ref="F59" authorId="0" shapeId="0" xr:uid="{EB9B6819-1E3C-4326-9E33-42C66B2A96DE}">
      <text>
        <r>
          <rPr>
            <sz val="10"/>
            <rFont val="Arial"/>
            <family val="2"/>
          </rPr>
          <t xml:space="preserve">R$ 32.422,46 -  E       R$  680,44   </t>
        </r>
        <r>
          <rPr>
            <sz val="9"/>
            <color rgb="FF000000"/>
            <rFont val="Segoe UI"/>
            <family val="2"/>
            <charset val="1"/>
          </rPr>
          <t xml:space="preserve">IRRF -CELG  REFERENCIA FEVEREIRO/24, LANÇADA NA PLANILHA DE REPASSE MENSAL MARÇO/2024. DESPACHO Nº 1029/2024/SES/SUPECC-03082 e Despacho nº 332/2024- GMAE-CG (v. 58131458).
</t>
        </r>
      </text>
    </comment>
    <comment ref="F60" authorId="0" shapeId="0" xr:uid="{E8CF7C74-3E9B-4C98-8537-B81933F01974}">
      <text>
        <r>
          <rPr>
            <sz val="10"/>
            <rFont val="Arial"/>
            <family val="2"/>
          </rPr>
          <t xml:space="preserve">R$ 25207,69-  E       R$ 655,13 </t>
        </r>
        <r>
          <rPr>
            <sz val="9"/>
            <color rgb="FF000000"/>
            <rFont val="Segoe UI"/>
            <family val="2"/>
            <charset val="1"/>
          </rPr>
          <t xml:space="preserve">   IRRF -CELG  REFERENCIA MARÇO/24, LANÇADA NA PLANILHA DE REPASSE MENSAL ABRIL/2024.
</t>
        </r>
      </text>
    </comment>
    <comment ref="F63" authorId="0" shapeId="0" xr:uid="{F5FA57D9-7675-43BA-938C-F4EC2DD160A7}">
      <text>
        <r>
          <rPr>
            <sz val="10"/>
            <rFont val="Arial"/>
            <family val="2"/>
          </rPr>
          <t xml:space="preserve">23103,07....EQUATORIAL  REFERENCIA JUNHO 2024,   , LANÇADA NA PLANILHA DE REPASSE MENSAL  JULHO 2024 DESPACHO Nº 311/2024/SES/CGCC / GAAL-11410 (62641978)...                -UC..10035517474-06/2024.......TOTAL DA FATURA.......R$22481,66........IR1,2%.....R$237,71........IR4,8%......383,7....IR TOTAL.........R$621,41
</t>
        </r>
      </text>
    </comment>
    <comment ref="F65" authorId="0" shapeId="0" xr:uid="{8375BC4F-722C-4F61-A349-D03C5FDC958F}">
      <text>
        <r>
          <rPr>
            <sz val="10"/>
            <rFont val="Arial"/>
            <family val="2"/>
          </rPr>
          <t xml:space="preserve">
R$ 316.450,26 - Parcela 01/06 - Relatório nº 48/2023 - COMACG/GMAE-CG/SUPECC/SES/GO (v.50845216), elaborado pela Comissão de Monitoramento e Avaliação dos Contratos de Gestão, referente ao período de avaliação 12 de janeiro de 2023 a 11 de julho de 2023, o qual corresponde ao Contrato de Gestão nº 03/2022/SES/GO, Processo nº 202300010047199, VALOR TOTL DA GLOSA R$ 1.898701,55, HOUVE PARCELAMENTO VIA DESPACHO Nº 1118/2024/SES/SUPECC-03082 (58912636)
</t>
        </r>
      </text>
    </comment>
    <comment ref="F66" authorId="0" shapeId="0" xr:uid="{322BB94B-2EDC-46E0-AA75-764A98B2E4F6}">
      <text>
        <r>
          <rPr>
            <sz val="10"/>
            <rFont val="Arial"/>
            <family val="2"/>
          </rPr>
          <t xml:space="preserve">
R$ 316.450,26 - Parcela 02/06 - Relatório nº 48/2023 - COMACG/GMAE-CG/SUPECC/SES/GO (v.50845216), elaborado pela Comissão de Monitoramento e Avaliação dos Contratos de Gestão, referente ao período de avaliação 12 de janeiro de 2023 a 11 de julho de 2023, o qual corresponde ao Contrato de Gestão nº 03/2022/SES/GO, Processo nº 202300010047199, VALOR TOTL DA GLOSA R$ 1.898701,55, HOUVE PARCELAMENTO VIA DESPACHO Nº 1118/2024/SES/SUPECC-03082 (58912636)
</t>
        </r>
      </text>
    </comment>
    <comment ref="F67" authorId="0" shapeId="0" xr:uid="{292D36C8-1D60-4489-B8F5-D74C0632C8E5}">
      <text>
        <r>
          <rPr>
            <sz val="10"/>
            <rFont val="Arial"/>
            <family val="2"/>
          </rPr>
          <t xml:space="preserve">
R$ 316.450,26 - Parcela 03/06 - Relatório nº 48/2023 - COMACG/GMAE-CG/SUPECC/SES/GO (v.50845216), elaborado pela Comissão de Monitoramento e Avaliação dos Contratos de Gestão, referente ao período de avaliação 12 de janeiro de 2023 a 11 de julho de 2023, o qual corresponde ao Contrato de Gestão nº 03/2022/SES/GO, Processo nº 202300010047199, VALOR TOTL DA GLOSA R$ 1.898701,55, HOUVE PARCELAMENTO VIA DESPACHO Nº 1118/2024/SES/SUPECC-03082 (58912636)
</t>
        </r>
      </text>
    </comment>
    <comment ref="F68" authorId="0" shapeId="0" xr:uid="{A7694D66-1E56-4BDF-B6E1-4DA6F0405AFB}">
      <text>
        <r>
          <rPr>
            <b/>
            <sz val="9"/>
            <color rgb="FF000000"/>
            <rFont val="Segoe UI"/>
            <family val="2"/>
            <charset val="1"/>
          </rPr>
          <t xml:space="preserve">R$ 4.526,65- </t>
        </r>
        <r>
          <rPr>
            <sz val="9"/>
            <color rgb="FF000000"/>
            <rFont val="Segoe UI"/>
            <family val="2"/>
            <charset val="1"/>
          </rPr>
          <t xml:space="preserve">PARTE - AUTOR-Fernanda Patricia Moura Felix, RECLAMATORIA TRABALHISTA 0010968-02.2024.5.18.0009, VALOR TOTAL R$ 66.931,34), PROC. 202400003012059.
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 desconhecido</author>
  </authors>
  <commentList>
    <comment ref="S22" authorId="0" shapeId="0" xr:uid="{ED07C8FF-E61C-42E8-BC1C-0B65FDF0DDC9}">
      <text>
        <r>
          <rPr>
            <sz val="10"/>
            <rFont val="Arial"/>
            <family val="2"/>
          </rPr>
          <t>R$ 39.200,00-INVESTIMENTO, PARA O IMPLEMENTO DA SOLUÇÃO QUE IRÁ INTEGRAR AO SISTEMA DE GESTÃO HOSPITALAR ADOTADOS PELAS UNIDADES PROCESSO SEI - 202000010041563.</t>
        </r>
      </text>
    </comment>
    <comment ref="F59" authorId="0" shapeId="0" xr:uid="{0D41308C-BCA2-47F1-8DDF-452B22FCBE78}">
      <text>
        <r>
          <rPr>
            <sz val="10"/>
            <rFont val="Arial"/>
            <family val="2"/>
          </rPr>
          <t xml:space="preserve">R$ 29.087,25 -  E       R$ 640,70 </t>
        </r>
        <r>
          <rPr>
            <sz val="9"/>
            <color rgb="FF000000"/>
            <rFont val="Segoe UI"/>
            <family val="2"/>
            <charset val="1"/>
          </rPr>
          <t xml:space="preserve">    IRRF -CELG  JANEIRO/24 LANÇADO NA PLANILHA DE FEVEREIRO/24.  DESPACHO Nº 332/2024/SES/GMAE - CG-14421
</t>
        </r>
      </text>
    </comment>
    <comment ref="F60" authorId="0" shapeId="0" xr:uid="{98362F15-00EB-4A15-9AFC-96358E9FF3D2}">
      <text>
        <r>
          <rPr>
            <sz val="10"/>
            <rFont val="Arial"/>
            <family val="2"/>
          </rPr>
          <t xml:space="preserve">R$ 24.649,99-  E       R$  586,03   </t>
        </r>
        <r>
          <rPr>
            <sz val="9"/>
            <color rgb="FF000000"/>
            <rFont val="Segoe UI"/>
            <family val="2"/>
            <charset val="1"/>
          </rPr>
          <t>IRRF -CELG  REFERENCIA FEVEREIRO/24, LANÇADA NA PLANILHA DE REPASSE MENSAL MARÇO/2024. DESPACHO Nº 1029/2024/SES/SUPECC-03082 e Despacho nº 332/2024- GMAE-CG (v. 58131458).</t>
        </r>
      </text>
    </comment>
    <comment ref="F61" authorId="0" shapeId="0" xr:uid="{0937BF8B-A901-41FF-911B-8D1E3E3CA920}">
      <text>
        <r>
          <rPr>
            <sz val="10"/>
            <rFont val="Arial"/>
            <family val="2"/>
          </rPr>
          <t xml:space="preserve">R$ 24523,46-  E       R$ 582,53 </t>
        </r>
        <r>
          <rPr>
            <sz val="9"/>
            <color rgb="FF000000"/>
            <rFont val="Segoe UI"/>
            <family val="2"/>
            <charset val="1"/>
          </rPr>
          <t xml:space="preserve">   IRRF -CELG  REFERENCIA MARÇO/24, LANÇADA NA PLANILHA DE REPASSE MENSAL ABRIL/2024.
</t>
        </r>
      </text>
    </comment>
    <comment ref="F64" authorId="0" shapeId="0" xr:uid="{77167B32-85FD-4CF3-A8E9-06FCC164FC74}">
      <text>
        <r>
          <rPr>
            <sz val="10"/>
            <rFont val="Arial"/>
            <family val="2"/>
          </rPr>
          <t>23717,92....EQUATORIAL  REFERENCIA JUNHO 2024,   , LANÇADA NA PLANILHA DE REPASSE MENSAL  JULHO 2024 DESPACHO Nº 311/2024/SES/CGCC / GAAL-11410 (62641978)...                -UC..10032979329-06/2024.......TOTAL DA FATURA.......R$23145,53........IR1,2%.....R$188,69........IR4,8%......383,7....IR TOTAL.........R$572,39</t>
        </r>
      </text>
    </comment>
    <comment ref="F66" authorId="0" shapeId="0" xr:uid="{006CC5E2-2E08-4000-B002-80FBB0923C88}">
      <text>
        <r>
          <rPr>
            <sz val="10"/>
            <rFont val="Arial"/>
            <family val="2"/>
          </rPr>
          <t xml:space="preserve">R$ 355.920,07 - Parcela 01/06 - Relatório nº 32/2023 - COMACG/GAOS/SUPER/SES/GO (v.49800893), em função dos resultados apresentados no período de 22 de dezembro de 2022 a 14 de junho de 2023, concernente à execução do 1º Termo Aditivo ao Contrato de Gestão nº 65/2020, firmado entre a Secretaria de Estado da Saúde de Goiás - SES/GO e a Organização Social de Saúde - OSS Instituto Cem, responsável pelo gerenciamento, operacionalização e execução das ações e serviços de saúde da Policlínica Estadual da Região São Patrício - Goianésia, Processo nº 202300010040328, VALOR TOTAL DA GLOSA R$ 2.135.520,39, HOUVE PARCELAMENTO VIA DESPACHO Nº 1106/2024/SES/SUPECC-03082 (58873794)
</t>
        </r>
      </text>
    </comment>
    <comment ref="F67" authorId="0" shapeId="0" xr:uid="{63FA50DB-854F-4BCF-A735-E87FCD082C58}">
      <text>
        <r>
          <rPr>
            <sz val="10"/>
            <rFont val="Arial"/>
            <family val="2"/>
          </rPr>
          <t xml:space="preserve">R$ 355.920,07 - Parcela 02/06 - Relatório nº 32/2023 - COMACG/GAOS/SUPER/SES/GO (v.49800893), em função dos resultados apresentados no período de 22 de dezembro de 2022 a 14 de junho de 2023, concernente à execução do 1º Termo Aditivo ao Contrato de Gestão nº 65/2020, firmado entre a Secretaria de Estado da Saúde de Goiás - SES/GO e a Organização Social de Saúde - OSS Instituto Cem, responsável pelo gerenciamento, operacionalização e execução das ações e serviços de saúde da Policlínica Estadual da Região São Patrício - Goianésia, Processo nº 202300010040328, VALOR TOTAL DA GLOSA R$ 2.135.520,39, HOUVE PARCELAMENTO VIA DESPACHO Nº 1106/2024/SES/SUPECC-03082 (58873794)
</t>
        </r>
      </text>
    </comment>
    <comment ref="F68" authorId="0" shapeId="0" xr:uid="{B9DDA619-851D-4CFB-9602-D72C5F0E659A}">
      <text>
        <r>
          <rPr>
            <sz val="10"/>
            <rFont val="Arial"/>
            <family val="2"/>
          </rPr>
          <t xml:space="preserve">R$ 355.920,07 - Parcela 03/06 - Relatório nº 32/2023 - COMACG/GAOS/SUPER/SES/GO (v.49800893), em função dos resultados apresentados no período de 22 de dezembro de 2022 a 14 de junho de 2023, concernente à execução do 1º Termo Aditivo ao Contrato de Gestão nº 65/2020, firmado entre a Secretaria de Estado da Saúde de Goiás - SES/GO e a Organização Social de Saúde - OSS Instituto Cem, responsável pelo gerenciamento, operacionalização e execução das ações e serviços de saúde da Policlínica Estadual da Região São Patrício - Goianésia, Processo nº 202300010040328, VALOR TOTAL DA GLOSA R$ 2.135.520,39, HOUVE PARCELAMENTO VIA DESPACHO Nº 1106/2024/SES/SUPECC-03082 (58873794)
</t>
        </r>
      </text>
    </comment>
    <comment ref="F69" authorId="0" shapeId="0" xr:uid="{C5978E9E-4D65-4F2B-87DD-666CA7494835}">
      <text>
        <r>
          <rPr>
            <sz val="10"/>
            <rFont val="Arial"/>
            <family val="2"/>
          </rPr>
          <t xml:space="preserve">R$ 355.920,07 - Parcela 05/06 - Relatório nº 32/2023 - COMACG/GAOS/SUPER/SES/GO (v.49800893), em função dos resultados apresentados no período de 22 de dezembro de 2022 a 14 de junho de 2023, concernente à execução do 1º Termo Aditivo ao Contrato de Gestão nº 65/2020, firmado entre a Secretaria de Estado da Saúde de Goiás - SES/GO e a Organização Social de Saúde - OSS Instituto Cem, responsável pelo gerenciamento, operacionalização e execução das ações e serviços de saúde da Policlínica Estadual da Região São Patrício - Goianésia, Processo nº 202300010040328, VALOR TOTAL DA GLOSA R$ 2.135.520,39, HOUVE PARCELAMENTO VIA DESPACHO Nº 1106/2024/SES/SUPECC-03082 (58873794)
</t>
        </r>
      </text>
    </comment>
    <comment ref="F70" authorId="0" shapeId="0" xr:uid="{B21A7049-BB05-4621-867D-D95F6B155136}">
      <text>
        <r>
          <rPr>
            <sz val="10"/>
            <rFont val="Arial"/>
            <family val="2"/>
          </rPr>
          <t xml:space="preserve">R$ 355.920,04 - Parcela 06/06 - Relatório nº 32/2023 - COMACG/GAOS/SUPER/SES/GO (v.49800893), em função dos resultados apresentados no período de 22 de dezembro de 2022 a 14 de junho de 2023, concernente à execução do 1º Termo Aditivo ao Contrato de Gestão nº 65/2020, firmado entre a Secretaria de Estado da Saúde de Goiás - SES/GO e a Organização Social de Saúde - OSS Instituto Cem, responsável pelo gerenciamento, operacionalização e execução das ações e serviços de saúde da Policlínica Estadual da Região São Patrício - Goianésia, Processo nº 202300010040328, VALOR TOTAL DA GLOSA R$ 2.135.520,39, HOUVE PARCELAMENTO VIA DESPACHO Nº 1106/2024/SES/SUPECC-03082 (58873794)
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 desconhecido</author>
  </authors>
  <commentList>
    <comment ref="S22" authorId="0" shapeId="0" xr:uid="{E960FB24-EF1B-4139-B64F-29967D52E67E}">
      <text>
        <r>
          <rPr>
            <sz val="10"/>
            <rFont val="Arial"/>
            <family val="2"/>
          </rPr>
          <t xml:space="preserve">ROCESSO SEI: 202200010008470 . OBJETO: REPASSE DE RECURSOS FINANCEIROS AO INSTITUTO CEM,  A TÍTULO DE INVESTIMENTO - IMPLANTAÇÃO DO SISTEMA
</t>
        </r>
      </text>
    </comment>
    <comment ref="F62" authorId="0" shapeId="0" xr:uid="{7083426E-354A-4658-9EF9-902DE9EA6503}">
      <text>
        <r>
          <rPr>
            <sz val="10"/>
            <rFont val="Arial"/>
            <family val="2"/>
          </rPr>
          <t>R$ 26.162,62-  E       R$  638,64   I</t>
        </r>
        <r>
          <rPr>
            <sz val="9"/>
            <color rgb="FF000000"/>
            <rFont val="Segoe UI"/>
            <family val="2"/>
            <charset val="1"/>
          </rPr>
          <t xml:space="preserve">RRF -CELG  JANEIRO/24 LANÇADO NA PLANILHA DE FEVEREIRO/24.  DESPACHO Nº 332/2024/SES/GMAE - CG-14421
</t>
        </r>
      </text>
    </comment>
    <comment ref="F63" authorId="0" shapeId="0" xr:uid="{A6E31E0D-A56B-4C00-A435-E4BE53A87AB1}">
      <text>
        <r>
          <rPr>
            <sz val="10"/>
            <rFont val="Arial"/>
            <family val="2"/>
          </rPr>
          <t xml:space="preserve">R$ 35.989,66-  E       R$ 674,48    </t>
        </r>
        <r>
          <rPr>
            <sz val="9"/>
            <color rgb="FF000000"/>
            <rFont val="Segoe UI"/>
            <family val="2"/>
            <charset val="1"/>
          </rPr>
          <t xml:space="preserve">IRRF -CELG  REFERENCIA FEVEREIRO/24, LANÇADA NA PLANILHA DE REPASSE MENSAL MARÇO/2024. DESPACHO Nº 1029/2024/SES/SUPECC-03082 e Despacho nº 332/2024- GMAE-CG (v. 58131458).
</t>
        </r>
      </text>
    </comment>
    <comment ref="F64" authorId="0" shapeId="0" xr:uid="{40AF83FB-9B02-4116-8A58-490AA91365AF}">
      <text>
        <r>
          <rPr>
            <sz val="10"/>
            <rFont val="Arial"/>
            <family val="2"/>
          </rPr>
          <t xml:space="preserve">R$ 36054,17-  E       R$  672,37   </t>
        </r>
        <r>
          <rPr>
            <sz val="9"/>
            <color rgb="FF000000"/>
            <rFont val="Segoe UI"/>
            <family val="2"/>
            <charset val="1"/>
          </rPr>
          <t>IRRF -CELG  REFERENCIA MARÇO/24, LANÇADA NA PLANILHA DE REPASSE MENSAL ABRIL/2024.</t>
        </r>
      </text>
    </comment>
    <comment ref="F67" authorId="0" shapeId="0" xr:uid="{746F3D03-204A-4841-B99A-820D81B20B4A}">
      <text>
        <r>
          <rPr>
            <sz val="10"/>
            <rFont val="Arial"/>
            <family val="2"/>
          </rPr>
          <t>38.603,75</t>
        </r>
        <r>
          <rPr>
            <sz val="9"/>
            <color rgb="FF000000"/>
            <rFont val="Segoe UI"/>
            <family val="2"/>
            <charset val="1"/>
          </rPr>
          <t>....EQUATORIAL  REFERENCIA MAIO 2024,   , LANÇADA NA PLANILHA DE REPASSE MENSAL  JUNHO 2024 CONFORMEDESPACHO Nº 252/2024/SES/CGCC / GAAL-11410 (61113926)...                Poli. Posse.............UC..10031106879..............VALOR DA FATURA..............</t>
        </r>
        <r>
          <rPr>
            <b/>
            <sz val="9"/>
            <color rgb="FF000000"/>
            <rFont val="Segoe UI"/>
            <family val="2"/>
            <charset val="1"/>
          </rPr>
          <t>R$37.903,27</t>
        </r>
        <r>
          <rPr>
            <sz val="9"/>
            <color rgb="FF000000"/>
            <rFont val="Segoe UI"/>
            <family val="2"/>
            <charset val="1"/>
          </rPr>
          <t>..............
IR TOTAL.............</t>
        </r>
        <r>
          <rPr>
            <b/>
            <sz val="9"/>
            <color rgb="FF000000"/>
            <rFont val="Segoe UI"/>
            <family val="2"/>
            <charset val="1"/>
          </rPr>
          <t xml:space="preserve">R$700,48
</t>
        </r>
        <r>
          <rPr>
            <sz val="9"/>
            <color rgb="FF000000"/>
            <rFont val="Segoe UI"/>
            <family val="2"/>
            <charset val="1"/>
          </rPr>
          <t>.
DESPACHO Nº 252/2024/SES/CGCC / GAAL-11410 (61113926) E E DESPACHO Nº 733/2024/SES/GMAE - CG-14421 (61122120).</t>
        </r>
      </text>
    </comment>
    <comment ref="F68" authorId="0" shapeId="0" xr:uid="{40A7D1F2-B235-4746-AC54-61351796D375}">
      <text>
        <r>
          <rPr>
            <sz val="10"/>
            <rFont val="Arial"/>
            <family val="2"/>
          </rPr>
          <t xml:space="preserve">37233,76....EQUATORIAL  REFERENCIA JUNHO 2024,   , LANÇADA NA PLANILHA DE REPASSE MENSAL  JULHO 2024 DESPACHO Nº 311/2024/SES/CGCC / GAAL-11410 (62641978)...                -UC..10031106879-06/2024.......TOTAL DA FATURA.......R$36548,62........IR1,2%.....R$365,39........IR4,8%......319,75....IR TOTAL.........R$685,14
.
</t>
        </r>
      </text>
    </comment>
    <comment ref="F70" authorId="0" shapeId="0" xr:uid="{C715412E-6F0C-46F4-A178-133646A1730D}">
      <text>
        <r>
          <rPr>
            <sz val="10"/>
            <rFont val="Arial"/>
            <family val="2"/>
          </rPr>
          <t>R$ 424.310,42 -Parcela 01/06  do  Ajuste de Metas: Relatório nº 33/2023 - GMAE (49802266), no qual a Comissão de Monitoramento e Avaliação dos Contratos de Gestão avalia a gestão da Policlínica Estadual da Região Nordeste - POSSE, no período de 17/12/2022 a 14/06/2023, na vigência do 1º Termo Aditivo do Contrato de Gestão Nº 051/2020 - SES/GO, Processo nº 202300010040339, valor total do ajuste R$ 2.545.862,54), HOUVE PARCELAMENTO DA GLOSA VIA DESPACHO Nº 1109/2024/SES/SUPECC-03082 (58881670)</t>
        </r>
      </text>
    </comment>
    <comment ref="F71" authorId="0" shapeId="0" xr:uid="{A4BB1CE3-9CDC-4C62-979B-2F4C89B4B2C0}">
      <text>
        <r>
          <rPr>
            <sz val="10"/>
            <rFont val="Arial"/>
            <family val="2"/>
          </rPr>
          <t>R$ 424.310,42 -Parcela 03/06  do  Ajuste de Metas: Relatório nº 33/2023 - GMAE (49802266), no qual a Comissão de Monitoramento e Avaliação dos Contratos de Gestão avalia a gestão da Policlínica Estadual da Região Nordeste - POSSE, no período de 17/12/2022 a 14/06/2023, na vigência do 1º Termo Aditivo do Contrato de Gestão Nº 051/2020 - SES/GO, Processo nº 202300010040339, valor total do ajuste R$ 2.545.862,54), HOUVE PARCELAMENTO DA GLOSA VIA DESPACHO Nº 1109/2024/SES/SUPECC-03082 (58881670)</t>
        </r>
      </text>
    </comment>
    <comment ref="F72" authorId="0" shapeId="0" xr:uid="{AE4BD5DF-D9ED-4F4E-8D05-4D6B25B9CBDE}">
      <text>
        <r>
          <rPr>
            <sz val="10"/>
            <rFont val="Arial"/>
            <family val="2"/>
          </rPr>
          <t>R$ 424.310,42 -Parcela 03/06  do  Ajuste de Metas: Relatório nº 33/2023 - GMAE (49802266), no qual a Comissão de Monitoramento e Avaliação dos Contratos de Gestão avalia a gestão da Policlínica Estadual da Região Nordeste - POSSE, no período de 17/12/2022 a 14/06/2023, na vigência do 1º Termo Aditivo do Contrato de Gestão Nº 051/2020 - SES/GO, Processo nº 202300010040339, valor total do ajuste R$ 2.545.862,54), HOUVE PARCELAMENTO DA GLOSA VIA DESPACHO Nº 1109/2024/SES/SUPECC-03082 (58881670)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 desconhecido</author>
  </authors>
  <commentList>
    <comment ref="R22" authorId="0" shapeId="0" xr:uid="{00000000-0006-0000-0D00-000001000000}">
      <text>
        <r>
          <rPr>
            <sz val="10"/>
            <rFont val="Arial"/>
            <family val="2"/>
          </rPr>
          <t xml:space="preserve"> Repasse referente ao Custeio - Referências: novembro/23 2023.2850.096.00019.007........R$ 21.191,81
</t>
        </r>
      </text>
    </comment>
    <comment ref="S24" authorId="0" shapeId="0" xr:uid="{00000000-0006-0000-0D00-000002000000}">
      <text>
        <r>
          <rPr>
            <sz val="10"/>
            <rFont val="Arial"/>
            <family val="2"/>
          </rPr>
          <t xml:space="preserve">PROC.202200010001865,IBGC-POL.
GOIAS- INVESTIMENTO IMPLANTAÇÃO DO SISTEMA
</t>
        </r>
      </text>
    </comment>
    <comment ref="T25" authorId="0" shapeId="0" xr:uid="{00000000-0006-0000-0D00-000004000000}">
      <text>
        <r>
          <rPr>
            <sz val="10"/>
            <rFont val="Arial"/>
            <family val="2"/>
          </rPr>
          <t xml:space="preserve"> Repasse referente ao Custeio - Natureza de Despesa 3.3.50.92.83 R$ 1.008.875,44 (Ordem de Pagamento: Referências: outubro/22 2024. 2850.061.00062.001........R$ 403.055,33 Referências: novembro/22 R$ 557.247,58 e Referências: novembro/22 R$ 48.572,53)
</t>
        </r>
      </text>
    </comment>
    <comment ref="S31" authorId="0" shapeId="0" xr:uid="{00000000-0006-0000-0D00-000003000000}">
      <text>
        <r>
          <rPr>
            <sz val="10"/>
            <rFont val="Arial"/>
            <family val="2"/>
          </rPr>
          <t xml:space="preserve">INVESTIMENTO, PARA AQUISIÇÃO DE SOFTWARE DE GESTÃO HOSPITALAR, E IMPLANTAÇÃO DO SISTEMA EM CLOUD PARA IMPLEMENTAÇÃO DA PORTARIA 1046/2019-SES  A POLICLÍNICA REGIONAL UNIDADE GOIÁS . .DOCUMENTAÇÃO:&amp;#8203;REQUISIÇÃO DE DESPESA N° 90/2022.ANEXO II:DESPACHO Nº 00452/2022. .PROC.202200010001865, INST GENN POL.GOIAS,Impl.Setup, Conf. e Par.)NF Nº 2328/2022 DESPACHO Nº 158/2023/SES/SUTIS-18353 ..VALOR PAGO....................R$ 20.000,00.
</t>
        </r>
        <r>
          <rPr>
            <sz val="9"/>
            <color rgb="FF000000"/>
            <rFont val="Segoe UI"/>
            <family val="2"/>
            <charset val="1"/>
          </rPr>
          <t xml:space="preserve">
</t>
        </r>
      </text>
    </comment>
  </commentList>
</comments>
</file>

<file path=xl/comments1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 desconhecido</author>
  </authors>
  <commentList>
    <comment ref="R22" authorId="0" shapeId="0" xr:uid="{00000000-0006-0000-1200-000001000000}">
      <text>
        <r>
          <rPr>
            <sz val="10"/>
            <rFont val="Arial"/>
            <family val="2"/>
          </rPr>
          <t xml:space="preserve"> Repasse referente ao Custeio - Referências: novembro/23 R$ 461.737,36 (2023.2850.096.00003.010........R$ 197.504,80, 2023.2850.096.00017.005........R$ 242.379,27, 2023.2850.096.00017.006........R$ 21.853,29)
</t>
        </r>
      </text>
    </comment>
    <comment ref="R25" authorId="0" shapeId="0" xr:uid="{00000000-0006-0000-1200-000002000000}">
      <text>
        <r>
          <rPr>
            <sz val="10"/>
            <rFont val="Arial"/>
            <family val="2"/>
          </rPr>
          <t xml:space="preserve"> Repasse referente ao Custeio - Referências: janeiro/23 2023.2850.096.00017.007........R$ 60.020,90
</t>
        </r>
      </text>
    </comment>
    <comment ref="T25" authorId="0" shapeId="0" xr:uid="{00000000-0006-0000-1200-000003000000}">
      <text>
        <r>
          <rPr>
            <sz val="10"/>
            <rFont val="Arial"/>
            <family val="2"/>
          </rPr>
          <t xml:space="preserve"> Repasse referente ao Custeio - R$ 223.855,37 (Referências: outubro/22 2024.2850.061.00063.001........R$ 207.432,52 e 2024.2850.061.00063.002........R$ 16.422,82)
</t>
        </r>
      </text>
    </comment>
    <comment ref="T26" authorId="0" shapeId="0" xr:uid="{00000000-0006-0000-1200-000004000000}">
      <text>
        <r>
          <rPr>
            <sz val="10"/>
            <rFont val="Arial"/>
            <family val="2"/>
          </rPr>
          <t xml:space="preserve"> Repasse referente ao Custeio - R$ 1.426.578,59: (Referências: outubro/22 2024.2850.061.00063.003........R$ 471.650,43, Ordem de Pagamento novembro/22 2024.2850.061.00063.003........R$ 749.893,03, 2024.2850.061.00063.004........R$ 208.035,13)
</t>
        </r>
      </text>
    </comment>
  </commentList>
</comments>
</file>

<file path=xl/sharedStrings.xml><?xml version="1.0" encoding="utf-8"?>
<sst xmlns="http://schemas.openxmlformats.org/spreadsheetml/2006/main" count="1400" uniqueCount="205">
  <si>
    <t>Relatório Resumido da Execução Orçamentária e Financeira por Contrato de Gestão</t>
  </si>
  <si>
    <t>Mês/Ano: Janeiro a Setembro/2024</t>
  </si>
  <si>
    <t>Órgão Contratante: SECRETARIA DE ESTADO DA SAÚDE – SES/GO.</t>
  </si>
  <si>
    <t>CNPJ: 02.529.964/0001-57</t>
  </si>
  <si>
    <t xml:space="preserve">Previsão de Repasse Mensal do Contrato de Gestão/ADITIVO - Investimentos : R$ Processo nº:
</t>
  </si>
  <si>
    <t>Em reais</t>
  </si>
  <si>
    <t>Mês</t>
  </si>
  <si>
    <t>Comparativo do Estimado com a Execução Orçamentária e Financeira</t>
  </si>
  <si>
    <t>Valor Mensal Estimado no Contrato de Gestão</t>
  </si>
  <si>
    <t>1. Valor Mensal Estimado no Contrato de Gestão - Custeio</t>
  </si>
  <si>
    <t>2. Empenhado no mês</t>
  </si>
  <si>
    <t>3. Liquidado no mês</t>
  </si>
  <si>
    <t>4. Glosas Aplicadas</t>
  </si>
  <si>
    <t>5. Montante pago no mês (informar o mês a que se refere, quando ocorrer repasses para mais de uma competência, inserir linha para cada mês)</t>
  </si>
  <si>
    <t>6. Guia de Recolhimento (Devolução - informar na Nota Explicativa - Ex.: processo e mês a que se refere)</t>
  </si>
  <si>
    <t>7. Guias de Receita (Devolução de Recursos de Exercícios Anteriores)</t>
  </si>
  <si>
    <t>8. Pagamentos (repasses – Restos a Pagar) (Informar na Nota Explicativa)</t>
  </si>
  <si>
    <t>9. Pagamentos de Despesas de Exercícios Anteriores - DEA (informar a natureza, processo e outros esclarecimentos sobre o repasse efetuado para a contratada, objetivamente, na Nota Explicativa)</t>
  </si>
  <si>
    <t>10. Total de Pagamentos no mês 10=5-(6+7) + 8 + 9</t>
  </si>
  <si>
    <t>Custeio</t>
  </si>
  <si>
    <t>Investimentos</t>
  </si>
  <si>
    <t>Repasses Adicionais (Ver Legenda)</t>
  </si>
  <si>
    <t>Referência/Parcela</t>
  </si>
  <si>
    <t>Investimento</t>
  </si>
  <si>
    <t>jan.-24</t>
  </si>
  <si>
    <t>fev.-24</t>
  </si>
  <si>
    <t>mar.-24</t>
  </si>
  <si>
    <t>abr.-24</t>
  </si>
  <si>
    <t>mai.-24</t>
  </si>
  <si>
    <t>jun.-24</t>
  </si>
  <si>
    <t>jul.-24</t>
  </si>
  <si>
    <t>ago.-24</t>
  </si>
  <si>
    <t>set.-24</t>
  </si>
  <si>
    <t>out.-24</t>
  </si>
  <si>
    <t>nov.-24</t>
  </si>
  <si>
    <t>dez.-24</t>
  </si>
  <si>
    <t xml:space="preserve">Legenda: Repasses Adicionais - Valores adicionais ao pactuado no Contrato de Gestão - Despesas prevista  Contratualmente - Executadas conforme solicitadas pela Organização Social no decorrer da vigência :  </t>
  </si>
  <si>
    <t>Descrição</t>
  </si>
  <si>
    <t xml:space="preserve">Ressarcimentos (Rescisões Trabalhista, Serviço Hospitalar e Ambulatorial, Leitos Extras, Material Órtese e Prótese ( OPME e Outros ). </t>
  </si>
  <si>
    <t xml:space="preserve">Mandados Judiciais </t>
  </si>
  <si>
    <t xml:space="preserve">Repasse Via Regularização de Despesas. </t>
  </si>
  <si>
    <t>Encontro de Contas Final do Contrato.</t>
  </si>
  <si>
    <t>Outros.</t>
  </si>
  <si>
    <t>Detalhamento - Glosas</t>
  </si>
  <si>
    <t>Valor R$</t>
  </si>
  <si>
    <t>Natureza da Despesa</t>
  </si>
  <si>
    <t>Processo</t>
  </si>
  <si>
    <t>Competência da Despesa (mês/ano)</t>
  </si>
  <si>
    <t>Período de aplicação da Glosa (mês/ano)</t>
  </si>
  <si>
    <t>Área Responsável</t>
  </si>
  <si>
    <t>Glosa - Servidores cedidos.</t>
  </si>
  <si>
    <t>3.1.90.11.10</t>
  </si>
  <si>
    <t>SES/COFP, SES/GMAE-14421 E SES/SUPECC-03082.</t>
  </si>
  <si>
    <t>*Glosa - Servidores cedidos.</t>
  </si>
  <si>
    <t>Glosa -Residentes (Programa de Residência Médica).</t>
  </si>
  <si>
    <t>*Glosa -Residentes (Programa de Residência Médica).</t>
  </si>
  <si>
    <t>Glosa- Concessionárias (faturas da energia).</t>
  </si>
  <si>
    <t>3.3.90.39.04</t>
  </si>
  <si>
    <t>SES/GAAL-11410, SES/GMAE-14421 E SES/SUPECC-03082.</t>
  </si>
  <si>
    <t>*Glosa- Concessionárias (faturas da energia).</t>
  </si>
  <si>
    <t>Glosa - Não cumprimento de Metas Contratuais.</t>
  </si>
  <si>
    <t>Outras Glosas.</t>
  </si>
  <si>
    <t>Total Geral</t>
  </si>
  <si>
    <t xml:space="preserve">* Glosa aplicada com valor estimado - ajuste será realizado posteriormente, quando informado pela SES/GMAE - CG-14421. </t>
  </si>
  <si>
    <t>Fonte: Contratos de Gestão e Aditivos contidos no processo e Portal Transparência: saude.go.gov.br  e Sistema SIOFINET - Portal.go.gov.br.</t>
  </si>
  <si>
    <t>SES/COFP,  E SES/SUPECC-03082.</t>
  </si>
  <si>
    <t>SES/GAAL-11410,  E SES/SUPECC-03082.</t>
  </si>
  <si>
    <t>Organização Social Contratada : IMED - INSTITUTO DE MEDICINA, ESTUDOS E DESENVOLVIMENTO</t>
  </si>
  <si>
    <t>CNPJ: 19.324.171/0001-02</t>
  </si>
  <si>
    <t>Unidade Gerida: Hospital Estadual de Formosa Dr. César Saad Fayad.</t>
  </si>
  <si>
    <t xml:space="preserve">Vigência do Contrato de Gestão - Início 01/07/2022    Término 31/05/2026  / 1º Termo Aditivo: Início   01/01/2023         Término 31/05/2026  e  2º Termo Aditivo: Início   02/05/20234        Término 30/06/2026 </t>
  </si>
  <si>
    <t>Previsão de Repasse Mensal do Contrato de Gestão    R$ 5.173.294,88  /ADITIVO - Custeio :  R$ 673.001,16  R$ 1.423.260,83  Processo nº: 202000010037537</t>
  </si>
  <si>
    <t>Competência do DESPESA (mês/ano)</t>
  </si>
  <si>
    <t xml:space="preserve">Período da APLICAÇÃO da Glosa (mês/ano)- </t>
  </si>
  <si>
    <t>GLOSA CONTRATOS/ GESTÃO - R$</t>
  </si>
  <si>
    <t>01 de janeiro a 30 de junho de 2023</t>
  </si>
  <si>
    <t>Relatório nº 47/2023 - COMACG/GMAE-CG/SUPECC/SES/GO (v.50772108)</t>
  </si>
  <si>
    <t>R$ 526.166,64 -  Relatório nº 47/2023 - COMACG/GMAE-CG/SUPECC/SES/GO (v.50772108), referente ao período de avaliação 01 de janeiro a 30 de junho de 2023, o qual corresponde ao Contrato de Gestão nº 50/2022/SES/GO, firmado entre a Secretaria de Estado da Saúde de Goiás - SES/GO e a Organização Social de Saúde - OSS, Instituto de Medicina, Estudos e Desenvolvimento - IMED,Processo nº 202300010046786</t>
  </si>
  <si>
    <t>Provisão de Fundo Resissório</t>
  </si>
  <si>
    <r>
      <rPr>
        <b/>
        <sz val="10"/>
        <color rgb="FF000000"/>
        <rFont val="Calibri"/>
        <family val="2"/>
        <charset val="1"/>
      </rPr>
      <t xml:space="preserve">Nota Explicativa:                                                                                                                                                                                                                                                                                                                                                                          8. Pagamentos (repasses – Restos a Pagar):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color rgb="FF000000"/>
        <rFont val="Calibri"/>
        <family val="2"/>
        <charset val="1"/>
      </rPr>
      <t>PROC:202000010037537,HOSP.EST.FORMOSA-IMED, REF. AO REPASSE CONT. GESTÃO, REF. A NOVEMBRO 2023.
.
VALOR PAGO</t>
    </r>
    <r>
      <rPr>
        <b/>
        <sz val="10"/>
        <color rgb="FF000000"/>
        <rFont val="Calibri"/>
        <family val="2"/>
        <charset val="1"/>
      </rPr>
      <t xml:space="preserve">.................R$ 35.575,18.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color rgb="FF000000"/>
        <rFont val="Calibri"/>
        <family val="2"/>
        <charset val="1"/>
      </rPr>
      <t>PROC:202000010037537,HOSP.EST.FORMOSA-IMED, REF. AO REPASSE CONT. GESTÃO, REF. A DEZEMBRO 2023.
.
VALOR PAGO</t>
    </r>
    <r>
      <rPr>
        <b/>
        <sz val="10"/>
        <color rgb="FF000000"/>
        <rFont val="Calibri"/>
        <family val="2"/>
        <charset val="1"/>
      </rPr>
      <t xml:space="preserve">...............R$ 48.234,14.                                                                                                                                                                                                                                                                                                                                       9. Pagamentos de Despesas de Exercícios Anteriores - DEA:                                                                                                                                                                                                                                                                                   R$ 214452,12- </t>
    </r>
    <r>
      <rPr>
        <sz val="10"/>
        <color rgb="FF000000"/>
        <rFont val="Calibri"/>
        <family val="2"/>
        <charset val="1"/>
      </rPr>
      <t>Repasse financeiro ao Hospital Estadual de Formosa Dr. César Saad Fayad, para pagamento do Piso Nacional da Enfermagem. Portaria GM/MS nº 1.135/2023. Contrato de Gestão nº 50/2022-SES/GO. 5° Apostilamento.
.
Programa Federal: Assistência Financeira para pagamento do piso salarial dos profissionais da Enfermagem - Portaria nº 1355/2023.
.
Referente à parcela de dezembro de 2023.</t>
    </r>
  </si>
  <si>
    <t>Fonte:Contratos de Gestão e Aditivos contidos no processo e Portal Transparência: saude.go.gov.br  e Sistema SIOFINET - Portal.go.gov.br.</t>
  </si>
  <si>
    <t>Pedro de Aquino Morais Júnior</t>
  </si>
  <si>
    <t>Thalles Paulino de Ávila</t>
  </si>
  <si>
    <t>superintendente de Monitoramento dos Contratos de Gestão e Convênios -SES-GO</t>
  </si>
  <si>
    <t>Superintendente de Gestão Integrada -SGI/SES-GO</t>
  </si>
  <si>
    <t>Organização Social Contratada : INSTITUTO DE MEDICINA, ESTUDOS E DESENVOLVIMENTO – IMED</t>
  </si>
  <si>
    <t>Unidade Gerida: POLICLÍNICA REGIONAL – UNIDADE FORMOSA</t>
  </si>
  <si>
    <t xml:space="preserve">CNPJ: </t>
  </si>
  <si>
    <t xml:space="preserve">Vigência do Contrato de Gestão - Início   10/07/2024 A    Término  09/01/2025 </t>
  </si>
  <si>
    <t>Previsão de Repasse Mensal do Contrato de Gestão  /ADITIVO - Custeio :  R$ 2.160.918,05    Processo nº: 202400010044543</t>
  </si>
  <si>
    <t xml:space="preserve">Nota Explicativa: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</si>
  <si>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CNPJ:02.529.964/0001-57</t>
  </si>
  <si>
    <t>Organização Social Contratada : INSTITUTO CEM - CENTRO HOSPITALAR DE ATENÇÃO E EMERGÊNCIAS MÉDICAS</t>
  </si>
  <si>
    <t>FUNDAÇÃO UNIVERSITÁRIA EVANGÉLICA - FUNEV</t>
  </si>
  <si>
    <t>CNPJ: 07.776.237/0001-08</t>
  </si>
  <si>
    <t>Unidade Gerida: Policlínica Estadual da Região de São Patrício – Unidade Goianésia.</t>
  </si>
  <si>
    <t>Vigência do Contrato de Gestão -   26/07/2024 A 25/01/2025</t>
  </si>
  <si>
    <t>Previsão de Repasse Mensal do Contrato de Gestão/ADITIVO -    R$ 2.291.280,11 Processo nº: 202400010044545</t>
  </si>
  <si>
    <t>Mandados Judiciais .</t>
  </si>
  <si>
    <t xml:space="preserve">Nota Explicativa: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</si>
  <si>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Unidade Gerida: Policlínica Estadual da Região Nordeste – Unidade Posse.</t>
  </si>
  <si>
    <t>Vigência do Contrato de Gestão - Início:    26/07/2024    Término : 25/01/2024</t>
  </si>
  <si>
    <t>Previsão de Repasse Mensal do Contrato de Gestão:      R$ 3.048.696,5   Processo nº:  202400010044191</t>
  </si>
  <si>
    <t xml:space="preserve">Nota Explicativa: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</si>
  <si>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Organização Social Contratada : INSTITUTO CEM - CENTRO HOSPITALAR DE ATENÇÃO E EMERGÊNCIAS MÉDICAS.</t>
  </si>
  <si>
    <t>CNPJ: 12.053.184/0001-37</t>
  </si>
  <si>
    <t xml:space="preserve">Contrato de Gestão nº: Contrato 3/2022 - SES    , 6° Apostilamento, 7° Apostilamento, 8° Apostilamento, 9° Apostilamento, 10° Apostilamento,  11° Apostilamento.             </t>
  </si>
  <si>
    <t xml:space="preserve">Vigência do Contrato de Gestão - Início    12/01/2022   Término   11/01/2026   </t>
  </si>
  <si>
    <t>Previsão de Repasse Mensal do Contrato de Gestão  /ADITIVO - Custeio : R$ 2.165.604,84      Processo nº: 202100010000965</t>
  </si>
  <si>
    <t xml:space="preserve">R$ 34.278,26 -  E       R$ 766,27    IRRF -CELG  JANEIRO/24 LANÇADO NA PLANILHA DE FEVEREIRO/24.  DESPACHO Nº 332/2024/SES/GMAE - CG-14421
</t>
  </si>
  <si>
    <t xml:space="preserve">R$ 32.422,46 -  E       R$  680,44   IRRF -CELG  REFERENCIA FEVEREIRO/24, LANÇADA NA PLANILHA DE REPASSE MENSAL MARÇO/2024. DESPACHO Nº 1029/2024/SES/SUPECC-03082 e Despacho nº 332/2024- GMAE-CG (v. 58131458).
</t>
  </si>
  <si>
    <t xml:space="preserve">R$ 25207,69-  E       R$ 655,13    IRRF -CELG  REFERENCIA MARÇO/24, LANÇADA NA PLANILHA DE REPASSE MENSAL ABRIL/2024.
</t>
  </si>
  <si>
    <t/>
  </si>
  <si>
    <t>23103,07....EQUATORIAL  REFERENCIA JUNHO 2024,   , LANÇADA NA PLANILHA DE REPASSE MENSAL  JULHO 2024 DESPACHO Nº 311/2024/SES/CGCC / GAAL-11410 (62641978)...                -UC..10035517474-06/2024.......TOTAL DA FATURA.......R$22481,66........IR1,2%.....</t>
  </si>
  <si>
    <t>12 de janeiro de 2023 a 11 de julho de 2023</t>
  </si>
  <si>
    <t>Relatório nº 48/2023 - COMACG/GMAE-CG/SUPECC/SES/GO (v.50845216)</t>
  </si>
  <si>
    <t xml:space="preserve">
R$ 316.450,26 - Parcela 01/06 - Relatório nº 48/2023 - COMACG/GMAE-CG/SUPECC/SES/GO (v.50845216), elaborado pela Comissão de Monitoramento e Avaliação dos Contratos de Gestão, referente ao período de avaliação 12 de janeiro de 2023 a 11 de julho de 2023,</t>
  </si>
  <si>
    <t xml:space="preserve">
R$ 316.450,26 - Parcela 02/06 - Relatório nº 48/2023 - COMACG/GMAE-CG/SUPECC/SES/GO (v.50845216), elaborado pela Comissão de Monitoramento e Avaliação dos Contratos de Gestão, referente ao período de avaliação 12 de janeiro de 2023 a 11 de julho de 2023,</t>
  </si>
  <si>
    <t xml:space="preserve">
R$ 316.450,26 - Parcela 03/06 - Relatório nº 48/2023 - COMACG/GMAE-CG/SUPECC/SES/GO (v.50845216), elaborado pela Comissão de Monitoramento e Avaliação dos Contratos de Gestão, referente ao período de avaliação 12 de janeiro de 2023 a 11 de julho de 2023,</t>
  </si>
  <si>
    <t>Glosa -  Retenção e Transf.. Valores</t>
  </si>
  <si>
    <t>R$ 4.526,65- PARTE - AUTOR-Fernanda Patricia Moura Felix, RECLAMATORIA TRABALHISTA 0010968-02.2024.5.18.0009, VALOR TOTAL R$ 66.931,34), PROC. 202400003012059.</t>
  </si>
  <si>
    <t>CNPJ: 12.053.184/0003-07</t>
  </si>
  <si>
    <t>Contrato de Gestão nº 65/2020 - SES -  1º Termo Aditivo, 6° Apostilamento, 7°Apostilamento,  8°Apostilamento, 9°Apostilamento, 10°Apostilamento,  11°Apostilamento.</t>
  </si>
  <si>
    <t xml:space="preserve">Vigência do Contrato de Gestão - Início 22/01/2021  Término 21/01/2025 / 1º Termo Aditivo Início  15/06/2022  Término 21/05/2025 </t>
  </si>
  <si>
    <t>Previsão de Repasse Mensal do Contrato de Gestão/ADITIVO - Custeio : R$ 2.326.223,65    Processo nº:201900010038452</t>
  </si>
  <si>
    <t xml:space="preserve">R$ 29.087,25 -  E       R$ 640,70     IRRF -CELG  JANEIRO/24 LANÇADO NA PLANILHA DE FEVEREIRO/24.  DESPACHO Nº 332/2024/SES/GMAE - CG-14421
</t>
  </si>
  <si>
    <t>R$ 24.649,99-  E       R$  586,03   IRRF -CELG  REFERENCIA FEVEREIRO/24, LANÇADA NA PLANILHA DE REPASSE MENSAL MARÇO/2024. DESPACHO Nº 1029/2024/SES/SUPECC-03082 e Despacho nº 332/2024- GMAE-CG (v. 58131458).</t>
  </si>
  <si>
    <t xml:space="preserve">R$ 24523,46-  E       R$ 582,53    IRRF -CELG  REFERENCIA MARÇO/24, LANÇADA NA PLANILHA DE REPASSE MENSAL ABRIL/2024.
</t>
  </si>
  <si>
    <t>22 de dezembro de 2022 a 14 de junho de 2023</t>
  </si>
  <si>
    <t>Relatório nº 32/2023 - COMACG/GAOS/SUPER/SES/GO (v.49800893)</t>
  </si>
  <si>
    <t>R$ 355.920,07 - Parcela 01/06 - Relatório nº 32/2023 - COMACG/GAOS/SUPER/SES/GO (v.49800893), em função dos resultados apresentados no período de 22 de dezembro de 2022 a 14 de junho de 2023, concernente à execução do 1º Termo Aditivo ao Contrato de Gestã</t>
  </si>
  <si>
    <t>R$ 355.920,07 - Parcela 05/06 - Relatório nº 32/2023 - COMACG/GAOS/SUPER/SES/GO (v.49800893), em função dos resultados apresentados no período de 22 de dezembro de 2022 a 14 de junho de 2023, concernente à execução do 1º Termo Aditivo ao Contrato de Gestã</t>
  </si>
  <si>
    <t>R$ 355.920,04 - Parcela 06/06 - Relatório nº 32/2023 - COMACG/GAOS/SUPER/SES/GO (v.49800893), em função dos resultados apresentados no período de 22 de dezembro de 2022 a 14 de junho de 2023, concernente à execução do 1º Termo Aditivo ao Contrato de Gestã</t>
  </si>
  <si>
    <t>Glosa – RETENÇÃO TRABALHISTA</t>
  </si>
  <si>
    <t>AÇÃO TRABALHISTA</t>
  </si>
  <si>
    <t>CNPJ: 12.053.184/0002-18</t>
  </si>
  <si>
    <t>Contrato de Gestão nº: 051/2020 - SES -   1º Termo Aditivo ,  6° Apostilamento, 7°Apostilamento, 8°Apostilamento,  9°Apostilamento, 10°Apostilamento, 11°Apostilamento, 12°Apostilamento.</t>
  </si>
  <si>
    <t xml:space="preserve">Vigência do Contrato de Gestão - Início:  04/11/2020       Término 15/04/2024    /   1º  Termo Aditivo: 15/06/2022       Término 15/04/2024    </t>
  </si>
  <si>
    <t>Previsão de Repasse Mensal do Contrato de Gestão: R$ 3.041.893,93       Processo nº: 202000010028601</t>
  </si>
  <si>
    <t>17/12/2022 a 14/06/2023</t>
  </si>
  <si>
    <t>Relatório nº 33/2023 - GMAE (49802266),</t>
  </si>
  <si>
    <t xml:space="preserve">Glosa – Retenção Trabalhista </t>
  </si>
  <si>
    <t>Ação Trabalhista</t>
  </si>
  <si>
    <r>
      <rPr>
        <b/>
        <sz val="10"/>
        <color rgb="FF000000"/>
        <rFont val="Calibri"/>
        <family val="2"/>
        <charset val="1"/>
      </rPr>
      <t xml:space="preserve">Nota Explicativa:                                                                                                                                                                                                                                                                                                                                                                                   8. Pagamentos (repasses – Restos a Pagar) 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color rgb="FF000000"/>
        <rFont val="Calibri"/>
        <family val="2"/>
        <charset val="1"/>
      </rPr>
      <t>PROC: 202000010028601 ,POLICL.POSSE-CEM , REF. AO REPASSE CONT. GESTÃO, REF. A NOVEMBRO 2023.
.
VALOR PAGO</t>
    </r>
    <r>
      <rPr>
        <b/>
        <sz val="10"/>
        <color rgb="FF000000"/>
        <rFont val="Calibri"/>
        <family val="2"/>
        <charset val="1"/>
      </rPr>
      <t xml:space="preserve">.................R$ 58.768,58.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color rgb="FF000000"/>
        <rFont val="Calibri"/>
        <family val="2"/>
        <charset val="1"/>
      </rPr>
      <t>PROC: 202000010028601 ,POLICL.POSSE-CEM , REF. AO REPASSE CONT. GESTÃO, REF. A DEZEMBRO 2023.
.
VALOR PAGO</t>
    </r>
    <r>
      <rPr>
        <b/>
        <sz val="10"/>
        <color rgb="FF000000"/>
        <rFont val="Calibri"/>
        <family val="2"/>
        <charset val="1"/>
      </rPr>
      <t xml:space="preserve">..............R$ 72.271,15.                                                                                                                                                                                                                                                                                                                                           9. Pagamentos de Despesas de Exercícios Anteriores - DEA: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color rgb="FF000000"/>
        <rFont val="Calibri"/>
        <family val="2"/>
        <charset val="1"/>
      </rPr>
      <t>Repasse financeiro à Policlínica Estadual da Região Nordeste Posse, para pagamento do Piso Nacional da Enfermagem. Portaria GM/MS nº 1.355/2023. Contrato nº 51/2020-SES/GO. 5º Apostilamento. Ref. Dezembro/23.........R$ 37.843,31
.
PROGRAMA FEDERAL: Assistência Financeira para pagamento do Piso Salarial dos
 Prof. da Enfermagem Portaria 1355/2023.
.
PDF 2024285000015 DAOF 429/2024 RD 9/2024 (SEI 55488774).</t>
    </r>
  </si>
  <si>
    <t>Mês/Ano: JANEIRO A OUTUBRO/2024</t>
  </si>
  <si>
    <t>Mês/Ano:JANEIRO A OUTUBRO/2024</t>
  </si>
  <si>
    <t>Nota Explicativa:</t>
  </si>
  <si>
    <t>*GlosaFundo Rescisório</t>
  </si>
  <si>
    <t xml:space="preserve"> SES/SUPECC-03082.</t>
  </si>
  <si>
    <t>Glosa - Diferença - Adequação ao valor 1ª Fase</t>
  </si>
  <si>
    <t xml:space="preserve">Previsão de Repasse Mensal do Contrato de Gestão/ADITIVO - Investimentos : R$ Processo nº: 
</t>
  </si>
  <si>
    <t>Previsão de Repasse Mensal do Contrato de Gestão/ADITIVO - Custeio : R$ 9.308.858,76  Processo nº:  202300010035050</t>
  </si>
  <si>
    <t>Termo de Colaboração nº 008/2024 - SES</t>
  </si>
  <si>
    <t>Unidade Gerida: Hospital Estadual de Águas Lindas de Goiás (HEAL)</t>
  </si>
  <si>
    <t>CNPJ: 21.583.042/0001-72</t>
  </si>
  <si>
    <t>Organização Social Contratada : HOSPITAL E MATERNIDADE THEREZINHA DE JESUS</t>
  </si>
  <si>
    <t>Mês/Ano: Janeiro a Outubro/2024</t>
  </si>
  <si>
    <t>Organização Social Contratada : ASSOCIAÇÃO DE GESTÃO, INOVAÇÃO E RESULTADOS EM SAÚDE - AGIR</t>
  </si>
  <si>
    <t>CNPJ: 05.029.600/0003-68</t>
  </si>
  <si>
    <t>Unidade Gerida: Hospital Estadual de Urgências Governador Otávio Lage de Siqueira - HUGOL.</t>
  </si>
  <si>
    <t xml:space="preserve">Contrato de Gestão nº 003/2014-SES </t>
  </si>
  <si>
    <t>Previsão de Repasse Mensal do Contrato de Gestão/ADITIVO - Custeio : R$ 33.007.376,07 Processo nº: 201400010001769</t>
  </si>
  <si>
    <t>mai.-25</t>
  </si>
  <si>
    <t>Nota Explicativa: 8. Pagamentos (repasses – Restos a Pagar) - Repasse referente ao Custeio -  11º Termo Aditivo:custeio - Referência julho/23 Ordem de Pagamento 2023.2850.098.00144.002............R$ 37.805,42,  outubro/23, Ordem de Pagamento 2023.2850.098.00144.002............R$ 50.102,51 novembro/23 Ordem de Pagamento 2023.2850.098.00132.003............R$ 175.394,24, 2023.2850.098.00132.004.......................R$ 14.498,98, Ordem de Pagamento 2023.2850.098.00144.002............R$ 24.747,31, Ordem de Pagamento 2023.2850.145.00001.007............R$ 77.696,05 e Referência dezembro/23 Ordem de Pagamento 2023.2850.098.00132.005..................R$ 227.387,82, R$ 391.155,72 - Ordem de Pagamento 2023.2850.098.00132.006  Referência AGO/23............R$ 152.837,09, SET/23............R$ 152.837,09 , OUT/23............R$  85.481,54), Ordem de Pagamento 2023.2850.103.00154.001 R$ 3.405.144,00 - investimento, para aquisição de 02 (dois) tomógrafos de 64 canais. PROC.202300010002036, Ordem de Pagamento 2023.2850.103.00154.002 R$ 894.856,00 - Complemento investimento, para aquisição de 02 (dois) tomógrafos de 64 canais. PROC.202300010002036 (Natureza Despesa 4.4.50.42.05)- 9. Pagamentos de Despesas de Exercícios Anteriores - DEA: R$ 7.303.673,32 - Natureza de despesa 3.3.50.92.83 - 1º Apostilamento Piso nacional de enfermagem (Ordem de Pagamento 2023.2850.156.00046.001 MAI/23...........R$ 259.394,64, Ordem de Pagamento 2023.2850.156.00047.001 MAI/23...........R$  506.418,85, Ordem de Pagamento 2023.2850.156.00046.001 JUN/23...........R$ 259.394,64, Ordem de Pagamento 2023.2850.156.00047.001 JUN/23...........R$ 506.418,85,  Ordem de Pagamento 2023.2850.156.00046.001 JUL/23...........R$ 259.394,64,  Ordem de Pagamento 2023.2850.156.00047.001 JUL/23............R$ 506.418,5, Ordem de Pagamento 2023.2850.156.00046.001 AGO/23...........R$ 259.394,65, Ordem de Pagamento 2023.2850.156.00047.001 AGO/23...........R$ 506.418,52,   Ordem de Pagamento 2023.2850.156.00048.001 SET/23...........R$ 765.813,41, OUT/23...........R$ 893.562,06, NOV/23...........R$ 938.093,85, DEZ/23...........R$ 1.642.950,36 processo 201100010015037)</t>
  </si>
  <si>
    <t>Nota Explicativa:8. Pagamentos (repasses – Restos a Pagar) -  Repasse referente ao Custeio - Referências: novembro/23 2023.2850.096.00019.007........R$ 21.191,81; 9. Pagamentos de Despesas de Exercícios Anteriores - DEA:  Processo 202100010000967 - Repasse referente ao Custeio - Natureza de Despesa 3.3.50.92.83 R$ 1.008.875,44 (Ordem de Pagamento: Referências: outubro/22 2024. 2850.061.00062.001........R$ 403.055,33 Referências: novembro/22 R$ 557.247,58 e Referências: novembro/22 R$ 48.572,53)</t>
  </si>
  <si>
    <t>Glosa Segurança Armada.</t>
  </si>
  <si>
    <t>Período da Execução da Glosa (mês/ano)</t>
  </si>
  <si>
    <t>Competência do Repasse (mês/ano)</t>
  </si>
  <si>
    <t>Previsão de Repasse Mensal do Contrato de Gestão/ADITIVO - Custeio : R$2.165.604,84                Processo nº: 202100010000967</t>
  </si>
  <si>
    <t xml:space="preserve">Vigência do Contrato de Gestão - Início 12/01/2022    Término 09/11/2023  / 1º Apostilamento 01/05 a 31/08/23         </t>
  </si>
  <si>
    <t xml:space="preserve">Contrato de Gestão nº: Contrato 5/2022 - SES                          </t>
  </si>
  <si>
    <t>Unidade Gerida: POLICLÍNICA REGIONAL – UNIDADE GOIÁS</t>
  </si>
  <si>
    <t>CNPJ:21.236.845/0001-50</t>
  </si>
  <si>
    <t>Organização Social Contratada : INSTITUTO BRASILEIRO DE GESTÃO COMPARTILHADA - IBGC</t>
  </si>
  <si>
    <t>Nota Explicativa: 8. Pagamentos (repasses – Restos a Pagar) - Repasse referente ao Custeio - Referências: novembro/23 Orden de Pagamento 2023.2850.098.00153.005........R$ 51.167,11 e dezembro/23 Ordem de Pagamento 2023.2850.098.00153.006.............R$  74.259,39 e 9. Pagamentos de Despesas de Exercícios Anteriores - DEA - (Natureza Despesa 3.3.50.92.83) 2º Apostilamento: Piso Nacional de Enfermagem - Referência dezembro/23 Ordem de Pagamento 2024.2850.156.00027.001..................R$ 12.402,39</t>
  </si>
  <si>
    <t>Previsão de Repasse Mensal do Contrato de Gestão/ADITIVO - Custeio : R$  1.844.516,28            Processo nº: 202300010063733</t>
  </si>
  <si>
    <t xml:space="preserve">Contrato de Gestão nº:  90/2023 /SES                   </t>
  </si>
  <si>
    <t>Nota Explicativa: 8. Pagamentos (repasses – Restos a Pagar) - Repasse referente ao Custeio - Referências: novembro/23 Ordem de Pagamento 2023.2850.098.00150.004........R$ 50.991,01 e dezembro/23 Ordem de Pagamento 2023.2850.098.00150.005.............R$ 77.726,49 e 9. Pagamentos de Despesas de Exercícios Anteriores - DEA - (Natureza Despesa 3.3.50.92.83) 2º Apostilamento: Piso Nacional de Enfermagem - Referência dezembro/23 Ordem de Pagamento 2024.2850.156.00028.001..............R$ 18.174,78</t>
  </si>
  <si>
    <t>Outras Glosas</t>
  </si>
  <si>
    <t>Glosa - Compensação (valor que se encontra no caixa da Parceira Privada)</t>
  </si>
  <si>
    <t>Previsão de Repasse Mensal do Contrato de Gestão/ADITIVO - Custeio : R$ 1.844.521,44                      Processo nº: 202300010063734</t>
  </si>
  <si>
    <t>Contrato de Gestão nº: 91/2023 /SES</t>
  </si>
  <si>
    <t>Unidade Gerida: POLICLÍNICA REGIONAL - UNIDADE SÃO LUÍS DE MONTES BELOS.</t>
  </si>
  <si>
    <t>Organização Social Contratada : FUNDAÇÃO UNIVERSITÁRIA EVANGÉLICA – FUNEV</t>
  </si>
  <si>
    <t>Nota Explicativa:  8. Pagamentos (repasses – Restos a Pagar) :Repasse referente ao Custeio - Referências: novembro/23 R$ 461.737,36 (2023.2850.096.00003.010........R$ 197.504,80, 2023.2850.096.00017.005........R$ 242.379,27, 2023.2850.096.00017.006........R$ 21.853,29) e  Referências: janeiro/23 2023.2850.096.00017.007........R$ 60.020,90 e 9. Pagamentos de Despesas de Exercícios Anteriores - DEA : Processo 202100010000966  Natureza de Despesa 3.3.50.92.83 Repasse referente ao Custeio -  R$ 223.855,37 (Referências: outubro/22 2024.2850.061.00063.001........R$ 207.432,52 e 2024.2850.061.00063.002........R$ 16.422,82);  R$ 1.426.578,59: (Referências: outubro/22 2024.2850.061.00063.003........R$ 471.650,43, Ordem de Pagamento novembro/22 2024.2850.061.00063.003........R$ 749.893,03, 2024.2850.061.00063.004........R$ 208.035,13)</t>
  </si>
  <si>
    <t>Previsão de Repasse Mensal do Contrato de Gestão/ADITIVO - Custeio : R$ 2.165.604,84                        Processo nº: 202100010000966</t>
  </si>
  <si>
    <t xml:space="preserve">Vigência do Contrato de Gestão -       Início 12/01/2022      Término 09/11/2023  / 1º Apostilamento 01/05 a 31/08/23                                               </t>
  </si>
  <si>
    <t xml:space="preserve">Contrato de Gestão nº: 4/2022 - SES                                 </t>
  </si>
  <si>
    <t>CNPJ: 21.236.845/0001-50</t>
  </si>
  <si>
    <t>SES/GAAL-11410,  SES/CGC-19837 E SES/SUPECC-03082.</t>
  </si>
  <si>
    <t>SES/COFP,  SES/CGC-19837 E SES/SUPECC-03082.</t>
  </si>
  <si>
    <t>SES/COFP E SES/SUPECC-03082.</t>
  </si>
  <si>
    <t>201400010001769</t>
  </si>
  <si>
    <t>202400010044191</t>
  </si>
  <si>
    <r>
      <t xml:space="preserve">Nota Explicativa:           </t>
    </r>
    <r>
      <rPr>
        <b/>
        <sz val="8"/>
        <color rgb="FF000000"/>
        <rFont val="Calibri"/>
        <family val="2"/>
        <charset val="1"/>
      </rPr>
      <t xml:space="preserve"> 8. Pagamentos (repasses – Restos a Pagar) :            </t>
    </r>
    <r>
      <rPr>
        <sz val="8"/>
        <color rgb="FF000000"/>
        <rFont val="Calibri"/>
        <family val="2"/>
        <charset val="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•	R$ 61.627,25- PROC: 202100010000965,POLICL.FORMOSA-CEM, REF. AO REPASSE CONT. GESTÃO, REF. A NOVEMBRO 2023.VALOR PAGO................R$ 61.627,25.                                                                                                                                                                                                                                                                                                                                    
•	R$  68.956,76-PROC: 202100010000965,POLICL.FORMOSA-CEM, REF. AO REPASSE CONT. GESTÃO, REF.A DEZEMBRO 2023. VALOR PAGO................R$  68.956,76
•	R$ 481.416,19-Repasse de Recursos Financeiros destinados à conclusão das obras de intervenção necessária para adequação da estrutura física da Policlínica Regional - Unidade Formosa. Processo: 202100010000965. . PDF: 2023285002549. DAOF: 01588/2850/2023. Requisição de Despesa n° 110/2023 - SES/GAOS (46838543).
</t>
    </r>
    <r>
      <rPr>
        <b/>
        <sz val="8"/>
        <color rgb="FF000000"/>
        <rFont val="Calibri"/>
        <family val="2"/>
        <charset val="1"/>
      </rPr>
      <t xml:space="preserve">9. Pagamentos de Despesas de Exercícios Anteriores - DEA:               </t>
    </r>
    <r>
      <rPr>
        <sz val="8"/>
        <color rgb="FF000000"/>
        <rFont val="Calibri"/>
        <family val="2"/>
        <charset val="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
•	Gerenciamento, operacionalização e execução das ações na Policlínica Estadual da Região Entorno Formosa, visando o Repasse de Assistência Financeira Complementar da União (Piso Nacional da Enfermagem), referente à parcela de dezembro de 2023. Contrato nº 3/2022-SES/GO. 5º Apostilamento . Vigência 12/01/2022 a 11/01/2026. Repasse parcela dezembro/23............R$ 30.456,78 .
</t>
    </r>
  </si>
  <si>
    <r>
      <t xml:space="preserve">Nota Explicativa:                                                                                                                                                                                                                                                                                                                                                                                                    8. Pagamentos (repasses – Restos a Pagar):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color rgb="FF000000"/>
        <rFont val="Calibri"/>
        <family val="2"/>
        <charset val="1"/>
      </rPr>
      <t>PROC:201900010038452,POLICL. GOIANESIA-CEM, REF. AO REPASSE CONT. GESTÃO, REF. A DEZEMBRO 2023.
.
VALOR PAGO</t>
    </r>
    <r>
      <rPr>
        <b/>
        <sz val="10"/>
        <color rgb="FF000000"/>
        <rFont val="Calibri"/>
        <family val="2"/>
        <charset val="1"/>
      </rPr>
      <t xml:space="preserve">...............R$ 26.287,72.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color rgb="FF000000"/>
        <rFont val="Calibri"/>
        <family val="2"/>
        <charset val="1"/>
      </rPr>
      <t>PROC:201900010038452,POLICL. GOIANESIA-CEM, REF. AO REPASSE CONT. GESTÃO, REF. A NOVEMBRO 2023.
.
VALOR PAGO</t>
    </r>
    <r>
      <rPr>
        <b/>
        <sz val="10"/>
        <color rgb="FF000000"/>
        <rFont val="Calibri"/>
        <family val="2"/>
        <charset val="1"/>
      </rPr>
      <t xml:space="preserve">...............R$ 21.759,41.                                                                                                                                                                                                                                                                                                                                                                       9. Pagamentos de Despesas de Exercícios Anteriores - DEA: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color rgb="FF000000"/>
        <rFont val="Calibri"/>
        <family val="2"/>
        <charset val="1"/>
      </rPr>
      <t>Repasse financeiro ao Policlínica Estadual da Região de São Patrício Goianésia para pagamento do Piso Nacional da Enfermagem. 5º Apostilamento ao Contrato nº 65/2020-SES/GO.
.
DEZ/23</t>
    </r>
    <r>
      <rPr>
        <b/>
        <sz val="10"/>
        <color rgb="FF000000"/>
        <rFont val="Calibri"/>
        <family val="2"/>
        <charset val="1"/>
      </rPr>
      <t>......................R$ 26.841,04</t>
    </r>
  </si>
  <si>
    <t>-</t>
  </si>
  <si>
    <t>Vigência do Contrato de Gestão -  Início  25/05/2024      Término  24/05/2027  / 2º Apostilamento 01/07 a 31/07/24 / 03º Apostilamento 01/08 a 31/08/24 / 04º Apostilamento 01/10 a 31/10/24.</t>
  </si>
  <si>
    <t>Contrato de Gestão nº: CONTRATO DE GESTÃO Nº 50/2022-SES/GO  -   1º Termo Aditivo , 6/ Apostilamento, 7° Apostilamento, 8° Apostilamento, 9° Apostilamento,  10° Apostilamento,  11° Apostilamento,  12° Apostilamento.  13° Apostilamento 01/09 a 30/09/24 /14º Apostilamento 01/10 a 31/10/24.</t>
  </si>
  <si>
    <t>Vigência do Contrato de Gestão - Início 15/07/2014 Término 14/07/2018 / 10º Termo Aditivo: Início 15/07/2022      Término 14/07/2023 e 11º Termo Aditivo: Início 15/07/2023      Término 14/07/2026 / 1º Apostilamento 01/05/23 a 31/03/24 / 2º Apostilamento 01/04 a 30/04/24 / 3º Apostilamento 01/05 a 31/05/24  / 4º Apostilamento 01/06 a 30/06/24 / 5º Apostilamento 01/07 a 31/07/24 / 6º Apostilamento 01/08 a 31/08/24 / 7º Apostilamento 01/09 a 30/09/24  /8º Apostilamento 01/10 a 31/10/24.</t>
  </si>
  <si>
    <t>Contrato de Gestão nº: Termo de Colaboração nº 88/2024 - SES (62338875), / 1º Apostilamento 01/07/24 a 31/07/24 / 2º Apostilamento 01/08 a 31/08/24 / 3º Apostilamento 01/09 a 30/09/24  / 4º Apostilamento 01/10 a 31/10/24 .</t>
  </si>
  <si>
    <t>Contrato de Gestão nº : Termo de Colaboração nº 95/2024 - SES (62882462) / 1º Apostilamento 01/08 a 31/08/24 / 2º Apostilamento 01/09 a 30/09/24  / 3º Apostilamento 01/10 a 31/10/24 .</t>
  </si>
  <si>
    <t>Contrato de Gestão nº: Termo de Colaboração nº 94/2024 - SES (62869953). / 1º Apostilamento 01/08 a 31/08/24 / 2º Apostilamento 01/09 a 30/09/24  / 3º Apostilamento 01/10 a 31/10/24 .</t>
  </si>
  <si>
    <t>Vigência do Contrato de Gestão -  Início  10/11/2023      Término  07/05/2024 – 1º Termo Aditivo  Início  08/05/2024      Término  08/11/2024 / 1º Apostilamento 01/11 a 30/11/23 \ 2º Apostilamento 01/12  a 31/12/23  \ 4º Apostilamento 01/01 a 31/01/24 \ 5º Apostilamento 01/02 a 28/02/24 / 6º Apostilamento 01/03 a 31/03/24 /7º Apostilamento 01/04 a 30/06/24 / 8º Apostilamento 01/07 a 31/07/24 / 9º Apostilamento 01/08 a 31/08/24 / 10º Apostilamento 01/09 a 30/09/24  / 11º Apostilamento 01/10 a 31/10/24 .</t>
  </si>
  <si>
    <t>Vigência do Contrato de Gestão -  Início  10/11/2023      Término  07/05/2024   – 1º Termo Aditivo  Início  08/05/2024      Término  08/11/2024 /     1º Apostilamento 01/11 a 30/11/23  \     2º Apostilamento 01/12 a 31/12/23  \    3º Apostilamento 01/01 a 31/01/24     / 4º Apostilamento 01/02 a 28/02/2024   / 5º Apostilamento 01/03 a 31/03/24  / 6º Apostilamento 01/04 a 30/06/24 / 7º Apostilamento 01/07 a 31/07/24 / 8º Apostilamento 01/08 a 31/08/24 / 9º Apostilamento 01/09 a 30/09/24  / 10º Apostilamento 01/10 a 31/10/24 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</si>
</sst>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-* #,##0.00_-;\-* #,##0.00_-;_-* \-??_-;_-@_-"/>
    <numFmt numFmtId="165" formatCode="[$-416]mmm\-yy;@"/>
    <numFmt numFmtId="166" formatCode="_-&quot;R$ &quot;* #,##0.00_-;&quot;-R$ &quot;* #,##0.00_-;_-&quot;R$ &quot;* \-??_-;_-@_-"/>
    <numFmt numFmtId="167" formatCode="#,##0.00_ ;\-#,##0.00\ "/>
    <numFmt numFmtId="168" formatCode="_(* #,##0.00_);_(* \(#,##0.00\);_(* \-??_);_(@_)"/>
  </numFmts>
  <fonts count="23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20"/>
      <color rgb="FFFFFFFF"/>
      <name val="Arial"/>
      <family val="2"/>
      <charset val="1"/>
    </font>
    <font>
      <sz val="10"/>
      <color rgb="FF000000"/>
      <name val="Calibri"/>
      <family val="2"/>
      <charset val="1"/>
    </font>
    <font>
      <b/>
      <sz val="10"/>
      <color rgb="FFFFFFFF"/>
      <name val="Calibri"/>
      <family val="2"/>
      <charset val="1"/>
    </font>
    <font>
      <b/>
      <sz val="10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0"/>
      <name val="Arial"/>
      <family val="2"/>
    </font>
    <font>
      <sz val="9"/>
      <color rgb="FF000000"/>
      <name val="Segoe UI"/>
      <family val="2"/>
      <charset val="1"/>
    </font>
    <font>
      <b/>
      <sz val="9"/>
      <color indexed="81"/>
      <name val="Segoe UI"/>
      <family val="2"/>
    </font>
    <font>
      <sz val="9"/>
      <color indexed="81"/>
      <name val="Segoe UI"/>
      <family val="2"/>
    </font>
    <font>
      <sz val="10"/>
      <name val="Calibri"/>
      <family val="2"/>
      <charset val="1"/>
    </font>
    <font>
      <sz val="9"/>
      <color rgb="FF000000"/>
      <name val="Calibri"/>
      <family val="2"/>
      <charset val="1"/>
    </font>
    <font>
      <sz val="10"/>
      <color theme="0"/>
      <name val="Calibri"/>
      <family val="2"/>
      <charset val="1"/>
    </font>
    <font>
      <sz val="12"/>
      <color rgb="FF1F497D"/>
      <name val="Calibri"/>
      <family val="2"/>
      <charset val="1"/>
    </font>
    <font>
      <sz val="10"/>
      <color rgb="FFFF3838"/>
      <name val="Calibri"/>
      <family val="2"/>
      <charset val="1"/>
    </font>
    <font>
      <sz val="11"/>
      <name val="Calibri"/>
      <family val="2"/>
      <charset val="1"/>
    </font>
    <font>
      <sz val="12"/>
      <name val="Calibri"/>
      <family val="2"/>
      <charset val="1"/>
    </font>
    <font>
      <b/>
      <sz val="9"/>
      <color rgb="FF000000"/>
      <name val="Segoe UI"/>
      <family val="2"/>
      <charset val="1"/>
    </font>
    <font>
      <sz val="8"/>
      <color rgb="FF000000"/>
      <name val="Calibri"/>
      <family val="2"/>
      <charset val="1"/>
    </font>
    <font>
      <b/>
      <sz val="8"/>
      <color rgb="FF000000"/>
      <name val="Calibri"/>
      <family val="2"/>
      <charset val="1"/>
    </font>
    <font>
      <sz val="11"/>
      <color theme="1"/>
      <name val="Calibri"/>
      <family val="2"/>
      <charset val="1"/>
    </font>
    <font>
      <sz val="10"/>
      <color rgb="FF000000"/>
      <name val="Arial1"/>
      <charset val="1"/>
    </font>
  </fonts>
  <fills count="11">
    <fill>
      <patternFill patternType="none"/>
    </fill>
    <fill>
      <patternFill patternType="gray125"/>
    </fill>
    <fill>
      <patternFill patternType="solid">
        <fgColor rgb="FF127622"/>
        <bgColor rgb="FF008080"/>
      </patternFill>
    </fill>
    <fill>
      <patternFill patternType="solid">
        <fgColor rgb="FFAFD095"/>
        <bgColor rgb="FFCCCCCC"/>
      </patternFill>
    </fill>
    <fill>
      <patternFill patternType="solid">
        <fgColor theme="0"/>
        <bgColor rgb="FFDAE3F3"/>
      </patternFill>
    </fill>
    <fill>
      <patternFill patternType="solid">
        <fgColor rgb="FFD9E2F3"/>
        <bgColor rgb="FFDAE3F3"/>
      </patternFill>
    </fill>
    <fill>
      <patternFill patternType="solid">
        <fgColor rgb="FFD8D8D8"/>
        <bgColor rgb="FFD9D9D9"/>
      </patternFill>
    </fill>
    <fill>
      <patternFill patternType="solid">
        <fgColor theme="0"/>
        <bgColor rgb="FFDCCAC8"/>
      </patternFill>
    </fill>
    <fill>
      <patternFill patternType="solid">
        <fgColor rgb="FFD9E2F3"/>
        <bgColor rgb="FFD8D8D8"/>
      </patternFill>
    </fill>
    <fill>
      <patternFill patternType="solid">
        <fgColor theme="0"/>
        <bgColor indexed="64"/>
      </patternFill>
    </fill>
    <fill>
      <patternFill patternType="solid">
        <fgColor rgb="FFD8D8D8"/>
        <bgColor rgb="FFD9E2F3"/>
      </patternFill>
    </fill>
  </fills>
  <borders count="25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auto="1"/>
      </bottom>
      <diagonal/>
    </border>
    <border>
      <left style="medium">
        <color auto="1"/>
      </left>
      <right style="medium">
        <color rgb="FFCCCCCC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rgb="FFCCCCCC"/>
      </left>
      <right style="medium">
        <color rgb="FFCCCCCC"/>
      </right>
      <top style="medium">
        <color auto="1"/>
      </top>
      <bottom style="medium">
        <color rgb="FFCCCCCC"/>
      </bottom>
      <diagonal/>
    </border>
    <border>
      <left style="medium">
        <color auto="1"/>
      </left>
      <right style="medium">
        <color auto="1"/>
      </right>
      <top style="medium">
        <color rgb="FFCCCCCC"/>
      </top>
      <bottom style="medium">
        <color auto="1"/>
      </bottom>
      <diagonal/>
    </border>
    <border>
      <left style="medium">
        <color rgb="FFCCCCCC"/>
      </left>
      <right style="medium">
        <color auto="1"/>
      </right>
      <top style="medium">
        <color rgb="FFCCCCCC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CCCCC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 style="medium">
        <color rgb="FFCCCCCC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rgb="FFCCCCCC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rgb="FFCCCCCC"/>
      </left>
      <right style="medium">
        <color auto="1"/>
      </right>
      <top/>
      <bottom style="medium">
        <color auto="1"/>
      </bottom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 style="medium">
        <color rgb="FFCCCCCC"/>
      </left>
      <right style="medium">
        <color auto="1"/>
      </right>
      <top style="medium">
        <color rgb="FFCCCCCC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6">
    <xf numFmtId="0" fontId="0" fillId="0" borderId="0"/>
    <xf numFmtId="0" fontId="1" fillId="0" borderId="0"/>
    <xf numFmtId="164" fontId="1" fillId="0" borderId="0" applyBorder="0" applyProtection="0"/>
    <xf numFmtId="166" fontId="1" fillId="0" borderId="0" applyBorder="0" applyProtection="0"/>
    <xf numFmtId="0" fontId="21" fillId="0" borderId="0"/>
    <xf numFmtId="168" fontId="16" fillId="0" borderId="0" applyBorder="0" applyProtection="0"/>
  </cellStyleXfs>
  <cellXfs count="235">
    <xf numFmtId="0" fontId="0" fillId="0" borderId="0" xfId="0"/>
    <xf numFmtId="0" fontId="3" fillId="0" borderId="0" xfId="0" applyFont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4" fontId="3" fillId="0" borderId="9" xfId="0" applyNumberFormat="1" applyFont="1" applyBorder="1" applyAlignment="1">
      <alignment wrapText="1"/>
    </xf>
    <xf numFmtId="164" fontId="3" fillId="0" borderId="9" xfId="0" applyNumberFormat="1" applyFont="1" applyBorder="1" applyAlignment="1">
      <alignment wrapText="1"/>
    </xf>
    <xf numFmtId="0" fontId="3" fillId="0" borderId="9" xfId="0" applyFont="1" applyBorder="1" applyAlignment="1">
      <alignment wrapText="1"/>
    </xf>
    <xf numFmtId="164" fontId="3" fillId="0" borderId="9" xfId="0" applyNumberFormat="1" applyFont="1" applyBorder="1" applyAlignment="1">
      <alignment vertical="center" wrapText="1"/>
    </xf>
    <xf numFmtId="4" fontId="3" fillId="0" borderId="9" xfId="0" applyNumberFormat="1" applyFont="1" applyBorder="1" applyAlignment="1">
      <alignment horizontal="right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3" fillId="5" borderId="10" xfId="0" applyFont="1" applyFill="1" applyBorder="1" applyAlignment="1">
      <alignment wrapText="1"/>
    </xf>
    <xf numFmtId="164" fontId="5" fillId="5" borderId="11" xfId="0" applyNumberFormat="1" applyFont="1" applyFill="1" applyBorder="1" applyAlignment="1">
      <alignment horizontal="right" wrapText="1"/>
    </xf>
    <xf numFmtId="0" fontId="3" fillId="0" borderId="0" xfId="0" applyFont="1" applyAlignment="1">
      <alignment horizontal="center" wrapText="1"/>
    </xf>
    <xf numFmtId="4" fontId="3" fillId="0" borderId="0" xfId="0" applyNumberFormat="1" applyFont="1" applyAlignment="1">
      <alignment wrapText="1"/>
    </xf>
    <xf numFmtId="0" fontId="5" fillId="3" borderId="1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" fontId="3" fillId="0" borderId="12" xfId="0" applyNumberFormat="1" applyFont="1" applyBorder="1" applyAlignment="1">
      <alignment vertical="center" wrapText="1"/>
    </xf>
    <xf numFmtId="165" fontId="3" fillId="0" borderId="12" xfId="0" applyNumberFormat="1" applyFont="1" applyBorder="1" applyAlignment="1">
      <alignment horizontal="center" vertical="center" wrapText="1"/>
    </xf>
    <xf numFmtId="164" fontId="3" fillId="0" borderId="12" xfId="0" applyNumberFormat="1" applyFont="1" applyBorder="1" applyAlignment="1">
      <alignment vertical="center" wrapText="1"/>
    </xf>
    <xf numFmtId="1" fontId="3" fillId="0" borderId="12" xfId="0" applyNumberFormat="1" applyFont="1" applyBorder="1" applyAlignment="1">
      <alignment horizontal="center" vertical="center" wrapText="1"/>
    </xf>
    <xf numFmtId="4" fontId="5" fillId="6" borderId="12" xfId="0" applyNumberFormat="1" applyFont="1" applyFill="1" applyBorder="1" applyAlignment="1">
      <alignment horizontal="right" vertical="center" wrapText="1"/>
    </xf>
    <xf numFmtId="0" fontId="3" fillId="6" borderId="12" xfId="0" applyFont="1" applyFill="1" applyBorder="1" applyAlignment="1">
      <alignment vertic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3" fillId="0" borderId="12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0" fontId="3" fillId="0" borderId="3" xfId="0" applyFont="1" applyBorder="1" applyAlignment="1">
      <alignment wrapText="1"/>
    </xf>
    <xf numFmtId="0" fontId="4" fillId="2" borderId="1" xfId="0" applyFont="1" applyFill="1" applyBorder="1" applyAlignment="1">
      <alignment horizontal="left" vertic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3" xfId="0" applyFont="1" applyBorder="1" applyAlignment="1">
      <alignment horizontal="center" wrapText="1"/>
    </xf>
    <xf numFmtId="0" fontId="5" fillId="3" borderId="22" xfId="0" applyFont="1" applyFill="1" applyBorder="1" applyAlignment="1">
      <alignment horizontal="center" vertical="center" wrapText="1"/>
    </xf>
    <xf numFmtId="17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164" fontId="3" fillId="0" borderId="20" xfId="2" applyFont="1" applyBorder="1" applyAlignment="1" applyProtection="1">
      <alignment horizontal="center" vertical="center" wrapText="1"/>
    </xf>
    <xf numFmtId="165" fontId="3" fillId="0" borderId="9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164" fontId="11" fillId="0" borderId="20" xfId="0" applyNumberFormat="1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17" fontId="3" fillId="0" borderId="19" xfId="0" applyNumberFormat="1" applyFont="1" applyBorder="1" applyAlignment="1">
      <alignment horizontal="center" vertical="center" wrapText="1"/>
    </xf>
    <xf numFmtId="164" fontId="3" fillId="0" borderId="20" xfId="0" applyNumberFormat="1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164" fontId="3" fillId="0" borderId="9" xfId="2" applyFont="1" applyBorder="1" applyAlignment="1" applyProtection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164" fontId="11" fillId="0" borderId="9" xfId="2" applyFont="1" applyBorder="1" applyAlignment="1" applyProtection="1">
      <alignment horizontal="center" vertical="center" wrapText="1"/>
    </xf>
    <xf numFmtId="0" fontId="3" fillId="8" borderId="10" xfId="0" applyFont="1" applyFill="1" applyBorder="1" applyAlignment="1">
      <alignment horizontal="center" vertical="center" wrapText="1"/>
    </xf>
    <xf numFmtId="164" fontId="5" fillId="8" borderId="11" xfId="0" applyNumberFormat="1" applyFont="1" applyFill="1" applyBorder="1" applyAlignment="1">
      <alignment horizontal="center" vertical="center" wrapText="1"/>
    </xf>
    <xf numFmtId="164" fontId="0" fillId="7" borderId="12" xfId="2" applyFont="1" applyFill="1" applyBorder="1" applyAlignment="1" applyProtection="1">
      <alignment horizontal="right" vertical="center"/>
    </xf>
    <xf numFmtId="0" fontId="12" fillId="0" borderId="12" xfId="0" applyFont="1" applyBorder="1" applyAlignment="1">
      <alignment vertical="center" wrapText="1"/>
    </xf>
    <xf numFmtId="4" fontId="0" fillId="9" borderId="23" xfId="0" applyNumberFormat="1" applyFill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4" fontId="14" fillId="7" borderId="23" xfId="1" applyNumberFormat="1" applyFont="1" applyFill="1" applyBorder="1" applyAlignment="1">
      <alignment vertical="center" wrapText="1"/>
    </xf>
    <xf numFmtId="0" fontId="3" fillId="0" borderId="13" xfId="0" applyFont="1" applyBorder="1" applyAlignment="1">
      <alignment horizontal="center" vertical="center" wrapText="1"/>
    </xf>
    <xf numFmtId="164" fontId="0" fillId="7" borderId="12" xfId="2" applyFont="1" applyFill="1" applyBorder="1" applyAlignment="1" applyProtection="1">
      <alignment horizontal="center" vertical="center"/>
    </xf>
    <xf numFmtId="0" fontId="13" fillId="0" borderId="0" xfId="0" applyFont="1" applyAlignment="1">
      <alignment horizontal="left" vertical="top" wrapText="1"/>
    </xf>
    <xf numFmtId="164" fontId="5" fillId="10" borderId="12" xfId="0" applyNumberFormat="1" applyFont="1" applyFill="1" applyBorder="1" applyAlignment="1">
      <alignment horizontal="right" vertical="center" wrapText="1"/>
    </xf>
    <xf numFmtId="0" fontId="3" fillId="10" borderId="12" xfId="0" applyFont="1" applyFill="1" applyBorder="1" applyAlignment="1">
      <alignment vertical="center" wrapText="1"/>
    </xf>
    <xf numFmtId="0" fontId="3" fillId="10" borderId="12" xfId="0" applyFont="1" applyFill="1" applyBorder="1" applyAlignment="1">
      <alignment horizontal="center" vertical="center" wrapText="1"/>
    </xf>
    <xf numFmtId="43" fontId="3" fillId="0" borderId="0" xfId="0" applyNumberFormat="1" applyFont="1" applyAlignment="1">
      <alignment vertical="center" wrapText="1"/>
    </xf>
    <xf numFmtId="0" fontId="3" fillId="0" borderId="0" xfId="0" applyFont="1" applyAlignment="1">
      <alignment vertical="center"/>
    </xf>
    <xf numFmtId="0" fontId="3" fillId="0" borderId="3" xfId="0" applyFont="1" applyBorder="1" applyAlignment="1">
      <alignment horizontal="center" vertical="center" wrapText="1"/>
    </xf>
    <xf numFmtId="164" fontId="3" fillId="0" borderId="17" xfId="0" applyNumberFormat="1" applyFont="1" applyBorder="1" applyAlignment="1">
      <alignment horizontal="center" vertical="center" wrapText="1"/>
    </xf>
    <xf numFmtId="0" fontId="5" fillId="3" borderId="12" xfId="0" applyFont="1" applyFill="1" applyBorder="1" applyAlignment="1">
      <alignment vertical="center" wrapText="1"/>
    </xf>
    <xf numFmtId="164" fontId="16" fillId="9" borderId="23" xfId="2" applyFont="1" applyFill="1" applyBorder="1" applyAlignment="1" applyProtection="1">
      <alignment vertical="center"/>
    </xf>
    <xf numFmtId="165" fontId="3" fillId="0" borderId="12" xfId="0" applyNumberFormat="1" applyFont="1" applyBorder="1" applyAlignment="1">
      <alignment vertical="center" wrapText="1"/>
    </xf>
    <xf numFmtId="4" fontId="17" fillId="9" borderId="23" xfId="1" applyNumberFormat="1" applyFont="1" applyFill="1" applyBorder="1" applyAlignment="1">
      <alignment vertical="center" wrapText="1"/>
    </xf>
    <xf numFmtId="164" fontId="3" fillId="7" borderId="12" xfId="2" applyFont="1" applyFill="1" applyBorder="1" applyAlignment="1" applyProtection="1">
      <alignment horizontal="center" vertical="center" wrapText="1"/>
    </xf>
    <xf numFmtId="164" fontId="5" fillId="10" borderId="12" xfId="2" applyFont="1" applyFill="1" applyBorder="1" applyAlignment="1" applyProtection="1">
      <alignment vertical="center" wrapText="1"/>
    </xf>
    <xf numFmtId="164" fontId="3" fillId="0" borderId="11" xfId="2" applyFont="1" applyBorder="1" applyAlignment="1" applyProtection="1">
      <alignment horizontal="center" vertical="center" wrapText="1"/>
    </xf>
    <xf numFmtId="164" fontId="3" fillId="0" borderId="17" xfId="2" applyFont="1" applyBorder="1" applyAlignment="1" applyProtection="1">
      <alignment horizontal="center" vertical="center" wrapText="1"/>
    </xf>
    <xf numFmtId="165" fontId="3" fillId="0" borderId="9" xfId="2" applyNumberFormat="1" applyFont="1" applyBorder="1" applyAlignment="1" applyProtection="1">
      <alignment horizontal="center" vertical="center" wrapText="1"/>
    </xf>
    <xf numFmtId="164" fontId="11" fillId="0" borderId="20" xfId="2" applyFont="1" applyBorder="1" applyAlignment="1" applyProtection="1">
      <alignment horizontal="center" vertical="center" wrapText="1"/>
    </xf>
    <xf numFmtId="164" fontId="5" fillId="8" borderId="11" xfId="2" applyFont="1" applyFill="1" applyBorder="1" applyAlignment="1" applyProtection="1">
      <alignment horizontal="center" vertical="center" wrapText="1"/>
    </xf>
    <xf numFmtId="164" fontId="11" fillId="9" borderId="12" xfId="2" applyFont="1" applyFill="1" applyBorder="1" applyAlignment="1" applyProtection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4" fontId="5" fillId="10" borderId="12" xfId="0" applyNumberFormat="1" applyFont="1" applyFill="1" applyBorder="1" applyAlignment="1">
      <alignment horizontal="center" vertical="center" wrapText="1"/>
    </xf>
    <xf numFmtId="164" fontId="11" fillId="0" borderId="11" xfId="0" applyNumberFormat="1" applyFont="1" applyBorder="1" applyAlignment="1">
      <alignment horizontal="center" vertical="center" wrapText="1"/>
    </xf>
    <xf numFmtId="164" fontId="5" fillId="8" borderId="10" xfId="0" applyNumberFormat="1" applyFont="1" applyFill="1" applyBorder="1" applyAlignment="1">
      <alignment horizontal="center" vertical="center" wrapText="1"/>
    </xf>
    <xf numFmtId="4" fontId="11" fillId="9" borderId="12" xfId="2" applyNumberFormat="1" applyFont="1" applyFill="1" applyBorder="1" applyAlignment="1" applyProtection="1">
      <alignment horizontal="center" vertical="center" wrapText="1"/>
    </xf>
    <xf numFmtId="164" fontId="5" fillId="10" borderId="12" xfId="2" applyFont="1" applyFill="1" applyBorder="1" applyAlignment="1" applyProtection="1">
      <alignment horizontal="center" vertical="center" wrapText="1"/>
    </xf>
    <xf numFmtId="164" fontId="16" fillId="0" borderId="23" xfId="2" applyFont="1" applyBorder="1" applyAlignment="1" applyProtection="1">
      <alignment vertical="center"/>
    </xf>
    <xf numFmtId="164" fontId="16" fillId="0" borderId="12" xfId="2" applyFont="1" applyBorder="1" applyAlignment="1" applyProtection="1">
      <alignment horizontal="right" vertical="center"/>
    </xf>
    <xf numFmtId="4" fontId="17" fillId="0" borderId="23" xfId="1" applyNumberFormat="1" applyFont="1" applyBorder="1" applyAlignment="1">
      <alignment vertical="center" wrapText="1"/>
    </xf>
    <xf numFmtId="165" fontId="3" fillId="0" borderId="12" xfId="0" applyNumberFormat="1" applyFont="1" applyBorder="1" applyAlignment="1">
      <alignment horizontal="center" wrapText="1"/>
    </xf>
    <xf numFmtId="164" fontId="0" fillId="0" borderId="12" xfId="2" applyFont="1" applyBorder="1" applyAlignment="1" applyProtection="1">
      <alignment horizontal="right" vertical="center"/>
    </xf>
    <xf numFmtId="165" fontId="19" fillId="0" borderId="12" xfId="0" applyNumberFormat="1" applyFont="1" applyBorder="1" applyAlignment="1">
      <alignment vertical="center" wrapText="1"/>
    </xf>
    <xf numFmtId="164" fontId="17" fillId="0" borderId="23" xfId="2" applyFont="1" applyBorder="1" applyAlignment="1" applyProtection="1">
      <alignment horizontal="center" vertical="center"/>
    </xf>
    <xf numFmtId="164" fontId="11" fillId="0" borderId="12" xfId="2" applyFont="1" applyBorder="1" applyAlignment="1" applyProtection="1">
      <alignment horizontal="center" vertical="center" wrapText="1"/>
    </xf>
    <xf numFmtId="164" fontId="16" fillId="0" borderId="12" xfId="2" applyFont="1" applyBorder="1" applyAlignment="1" applyProtection="1">
      <alignment horizontal="center" vertical="center"/>
    </xf>
    <xf numFmtId="164" fontId="0" fillId="0" borderId="12" xfId="2" applyFont="1" applyBorder="1" applyAlignment="1" applyProtection="1">
      <alignment horizontal="center" vertical="center"/>
    </xf>
    <xf numFmtId="4" fontId="12" fillId="0" borderId="12" xfId="0" applyNumberFormat="1" applyFont="1" applyBorder="1" applyAlignment="1">
      <alignment horizontal="right" vertical="center"/>
    </xf>
    <xf numFmtId="1" fontId="12" fillId="0" borderId="12" xfId="0" applyNumberFormat="1" applyFont="1" applyBorder="1" applyAlignment="1">
      <alignment horizontal="center" vertical="center"/>
    </xf>
    <xf numFmtId="4" fontId="12" fillId="0" borderId="16" xfId="0" applyNumberFormat="1" applyFont="1" applyBorder="1" applyAlignment="1">
      <alignment horizontal="right" vertical="center"/>
    </xf>
    <xf numFmtId="43" fontId="3" fillId="0" borderId="0" xfId="0" applyNumberFormat="1" applyFont="1" applyAlignment="1">
      <alignment horizontal="center" vertical="center" wrapText="1"/>
    </xf>
    <xf numFmtId="0" fontId="12" fillId="0" borderId="12" xfId="0" applyFont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0" fontId="3" fillId="0" borderId="13" xfId="0" applyFont="1" applyBorder="1" applyAlignment="1">
      <alignment vertical="center" wrapText="1"/>
    </xf>
    <xf numFmtId="0" fontId="3" fillId="0" borderId="3" xfId="0" applyFont="1" applyBorder="1" applyAlignment="1">
      <alignment wrapText="1"/>
    </xf>
    <xf numFmtId="0" fontId="3" fillId="0" borderId="0" xfId="0" applyFont="1"/>
    <xf numFmtId="0" fontId="3" fillId="0" borderId="12" xfId="0" applyFont="1" applyBorder="1" applyAlignment="1">
      <alignment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67" fontId="5" fillId="6" borderId="12" xfId="3" applyNumberFormat="1" applyFont="1" applyFill="1" applyBorder="1" applyAlignment="1" applyProtection="1">
      <alignment vertical="center" wrapText="1"/>
    </xf>
    <xf numFmtId="0" fontId="3" fillId="0" borderId="12" xfId="0" applyFont="1" applyBorder="1" applyAlignment="1">
      <alignment horizontal="right" vertical="center" wrapText="1"/>
    </xf>
    <xf numFmtId="0" fontId="3" fillId="0" borderId="12" xfId="0" applyFont="1" applyBorder="1" applyAlignment="1">
      <alignment wrapText="1"/>
    </xf>
    <xf numFmtId="4" fontId="3" fillId="0" borderId="12" xfId="0" applyNumberFormat="1" applyFont="1" applyBorder="1" applyAlignment="1">
      <alignment horizontal="right" vertical="center" wrapText="1"/>
    </xf>
    <xf numFmtId="164" fontId="3" fillId="0" borderId="17" xfId="0" applyNumberFormat="1" applyFont="1" applyBorder="1" applyAlignment="1">
      <alignment vertical="center" wrapText="1"/>
    </xf>
    <xf numFmtId="165" fontId="3" fillId="0" borderId="20" xfId="0" applyNumberFormat="1" applyFont="1" applyBorder="1" applyAlignment="1">
      <alignment horizontal="center" vertical="center" wrapText="1"/>
    </xf>
    <xf numFmtId="164" fontId="3" fillId="0" borderId="20" xfId="0" applyNumberFormat="1" applyFont="1" applyBorder="1" applyAlignment="1">
      <alignment vertical="center" wrapText="1"/>
    </xf>
    <xf numFmtId="164" fontId="3" fillId="0" borderId="12" xfId="2" applyFont="1" applyBorder="1" applyAlignment="1" applyProtection="1">
      <alignment vertical="center" wrapText="1"/>
    </xf>
    <xf numFmtId="0" fontId="3" fillId="0" borderId="12" xfId="4" applyFont="1" applyBorder="1" applyAlignment="1">
      <alignment vertical="center" wrapText="1"/>
    </xf>
    <xf numFmtId="4" fontId="3" fillId="0" borderId="12" xfId="2" applyNumberFormat="1" applyFont="1" applyBorder="1" applyAlignment="1" applyProtection="1">
      <alignment vertical="center" wrapText="1"/>
    </xf>
    <xf numFmtId="4" fontId="5" fillId="6" borderId="12" xfId="0" applyNumberFormat="1" applyFont="1" applyFill="1" applyBorder="1" applyAlignment="1">
      <alignment vertical="center" wrapText="1"/>
    </xf>
    <xf numFmtId="164" fontId="5" fillId="6" borderId="12" xfId="2" applyFont="1" applyFill="1" applyBorder="1" applyAlignment="1" applyProtection="1">
      <alignment horizontal="right" vertical="center" wrapText="1"/>
    </xf>
    <xf numFmtId="165" fontId="3" fillId="0" borderId="12" xfId="0" applyNumberFormat="1" applyFont="1" applyBorder="1" applyAlignment="1">
      <alignment wrapText="1"/>
    </xf>
    <xf numFmtId="164" fontId="3" fillId="0" borderId="12" xfId="2" applyFont="1" applyBorder="1" applyAlignment="1" applyProtection="1">
      <alignment horizontal="center" vertical="center" wrapText="1"/>
    </xf>
    <xf numFmtId="0" fontId="3" fillId="0" borderId="12" xfId="0" applyFont="1" applyBorder="1" applyAlignment="1">
      <alignment horizontal="center" wrapText="1"/>
    </xf>
    <xf numFmtId="164" fontId="3" fillId="0" borderId="9" xfId="2" applyFont="1" applyBorder="1" applyAlignment="1" applyProtection="1">
      <alignment vertical="center" wrapText="1"/>
    </xf>
    <xf numFmtId="0" fontId="3" fillId="0" borderId="20" xfId="0" applyFont="1" applyBorder="1" applyAlignment="1">
      <alignment wrapText="1"/>
    </xf>
    <xf numFmtId="4" fontId="3" fillId="0" borderId="20" xfId="0" applyNumberFormat="1" applyFont="1" applyBorder="1" applyAlignment="1">
      <alignment wrapText="1"/>
    </xf>
    <xf numFmtId="164" fontId="3" fillId="0" borderId="20" xfId="0" applyNumberFormat="1" applyFont="1" applyBorder="1" applyAlignment="1">
      <alignment wrapText="1"/>
    </xf>
    <xf numFmtId="164" fontId="3" fillId="0" borderId="20" xfId="2" applyFont="1" applyBorder="1" applyAlignment="1" applyProtection="1">
      <alignment vertical="center" wrapText="1"/>
    </xf>
    <xf numFmtId="0" fontId="4" fillId="2" borderId="0" xfId="0" applyFont="1" applyFill="1" applyAlignment="1">
      <alignment horizontal="center" vertical="center" wrapText="1"/>
    </xf>
    <xf numFmtId="4" fontId="3" fillId="0" borderId="12" xfId="2" applyNumberFormat="1" applyFont="1" applyBorder="1" applyAlignment="1" applyProtection="1">
      <alignment horizontal="center" vertical="center" wrapText="1"/>
    </xf>
    <xf numFmtId="165" fontId="3" fillId="0" borderId="12" xfId="4" applyNumberFormat="1" applyFont="1" applyBorder="1" applyAlignment="1">
      <alignment horizontal="center" vertical="center" wrapText="1"/>
    </xf>
    <xf numFmtId="164" fontId="5" fillId="6" borderId="12" xfId="0" applyNumberFormat="1" applyFont="1" applyFill="1" applyBorder="1" applyAlignment="1">
      <alignment horizontal="right" vertical="center" wrapText="1"/>
    </xf>
    <xf numFmtId="164" fontId="3" fillId="0" borderId="0" xfId="0" applyNumberFormat="1" applyFont="1" applyAlignment="1">
      <alignment wrapText="1"/>
    </xf>
    <xf numFmtId="165" fontId="3" fillId="0" borderId="9" xfId="0" applyNumberFormat="1" applyFont="1" applyBorder="1" applyAlignment="1">
      <alignment horizontal="center" wrapText="1"/>
    </xf>
    <xf numFmtId="164" fontId="3" fillId="0" borderId="9" xfId="0" applyNumberFormat="1" applyFont="1" applyBorder="1" applyAlignment="1">
      <alignment horizontal="center" wrapText="1"/>
    </xf>
    <xf numFmtId="164" fontId="3" fillId="0" borderId="20" xfId="0" applyNumberFormat="1" applyFont="1" applyBorder="1" applyAlignment="1">
      <alignment horizontal="center" wrapText="1"/>
    </xf>
    <xf numFmtId="0" fontId="5" fillId="0" borderId="0" xfId="0" applyFont="1" applyAlignment="1">
      <alignment wrapText="1"/>
    </xf>
    <xf numFmtId="0" fontId="3" fillId="0" borderId="9" xfId="0" applyFont="1" applyBorder="1" applyAlignment="1">
      <alignment vertical="center" wrapText="1"/>
    </xf>
    <xf numFmtId="164" fontId="3" fillId="0" borderId="0" xfId="0" applyNumberFormat="1" applyFont="1"/>
    <xf numFmtId="0" fontId="3" fillId="0" borderId="20" xfId="0" applyFont="1" applyBorder="1" applyAlignment="1">
      <alignment vertical="center" wrapText="1"/>
    </xf>
    <xf numFmtId="0" fontId="3" fillId="0" borderId="17" xfId="0" applyFont="1" applyBorder="1" applyAlignment="1">
      <alignment horizontal="center" vertical="center" wrapText="1"/>
    </xf>
    <xf numFmtId="17" fontId="3" fillId="0" borderId="17" xfId="0" applyNumberFormat="1" applyFont="1" applyBorder="1" applyAlignment="1">
      <alignment horizontal="center" vertical="center" wrapText="1"/>
    </xf>
    <xf numFmtId="17" fontId="3" fillId="0" borderId="8" xfId="0" applyNumberFormat="1" applyFont="1" applyBorder="1" applyAlignment="1">
      <alignment horizontal="center" vertical="center" wrapText="1"/>
    </xf>
    <xf numFmtId="0" fontId="3" fillId="0" borderId="0" xfId="0" applyFont="1"/>
    <xf numFmtId="0" fontId="3" fillId="0" borderId="12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4" fontId="3" fillId="0" borderId="12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top" wrapText="1"/>
    </xf>
    <xf numFmtId="0" fontId="3" fillId="0" borderId="12" xfId="0" applyFont="1" applyBorder="1" applyAlignment="1">
      <alignment vertical="center" wrapText="1"/>
    </xf>
    <xf numFmtId="0" fontId="3" fillId="0" borderId="0" xfId="0" applyFont="1" applyAlignment="1">
      <alignment wrapText="1"/>
    </xf>
    <xf numFmtId="0" fontId="3" fillId="0" borderId="12" xfId="0" applyFont="1" applyBorder="1" applyAlignment="1">
      <alignment horizontal="center" vertical="center" wrapText="1"/>
    </xf>
    <xf numFmtId="4" fontId="3" fillId="0" borderId="9" xfId="0" applyNumberFormat="1" applyFont="1" applyBorder="1" applyAlignment="1">
      <alignment horizontal="center" vertical="center" wrapText="1"/>
    </xf>
    <xf numFmtId="4" fontId="3" fillId="0" borderId="17" xfId="0" applyNumberFormat="1" applyFont="1" applyBorder="1" applyAlignment="1">
      <alignment horizontal="center" vertical="center" wrapText="1"/>
    </xf>
    <xf numFmtId="4" fontId="11" fillId="0" borderId="20" xfId="2" applyNumberFormat="1" applyFont="1" applyBorder="1" applyAlignment="1" applyProtection="1">
      <alignment horizontal="center" vertical="center" wrapText="1"/>
    </xf>
    <xf numFmtId="4" fontId="3" fillId="0" borderId="2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right" vertical="center" wrapText="1"/>
    </xf>
    <xf numFmtId="4" fontId="3" fillId="0" borderId="11" xfId="0" applyNumberFormat="1" applyFont="1" applyBorder="1" applyAlignment="1">
      <alignment horizontal="right" vertical="center" wrapText="1"/>
    </xf>
    <xf numFmtId="4" fontId="3" fillId="0" borderId="9" xfId="0" applyNumberFormat="1" applyFont="1" applyBorder="1" applyAlignment="1">
      <alignment horizontal="right" wrapText="1"/>
    </xf>
    <xf numFmtId="4" fontId="3" fillId="4" borderId="9" xfId="0" applyNumberFormat="1" applyFont="1" applyFill="1" applyBorder="1" applyAlignment="1">
      <alignment horizontal="right" wrapText="1"/>
    </xf>
    <xf numFmtId="164" fontId="3" fillId="0" borderId="20" xfId="0" applyNumberFormat="1" applyFont="1" applyBorder="1" applyAlignment="1">
      <alignment horizontal="right" vertical="center" wrapText="1"/>
    </xf>
    <xf numFmtId="164" fontId="3" fillId="0" borderId="9" xfId="0" applyNumberFormat="1" applyFont="1" applyBorder="1" applyAlignment="1">
      <alignment horizontal="right" vertical="center" wrapText="1"/>
    </xf>
    <xf numFmtId="4" fontId="3" fillId="0" borderId="20" xfId="0" applyNumberFormat="1" applyFont="1" applyBorder="1" applyAlignment="1">
      <alignment horizontal="right" vertical="center" wrapText="1"/>
    </xf>
    <xf numFmtId="4" fontId="3" fillId="0" borderId="20" xfId="2" applyNumberFormat="1" applyFont="1" applyBorder="1" applyAlignment="1" applyProtection="1">
      <alignment horizontal="right" vertical="center" wrapText="1"/>
    </xf>
    <xf numFmtId="4" fontId="3" fillId="0" borderId="9" xfId="2" applyNumberFormat="1" applyFont="1" applyBorder="1" applyAlignment="1" applyProtection="1">
      <alignment horizontal="right" vertical="center" wrapText="1"/>
    </xf>
    <xf numFmtId="4" fontId="11" fillId="0" borderId="9" xfId="2" applyNumberFormat="1" applyFont="1" applyBorder="1" applyAlignment="1" applyProtection="1">
      <alignment horizontal="right" vertical="center" wrapText="1"/>
    </xf>
    <xf numFmtId="4" fontId="11" fillId="0" borderId="9" xfId="0" applyNumberFormat="1" applyFont="1" applyBorder="1" applyAlignment="1">
      <alignment horizontal="right" vertical="center" wrapText="1"/>
    </xf>
    <xf numFmtId="4" fontId="11" fillId="0" borderId="20" xfId="0" applyNumberFormat="1" applyFont="1" applyBorder="1" applyAlignment="1">
      <alignment horizontal="right" vertical="center" wrapText="1"/>
    </xf>
    <xf numFmtId="164" fontId="3" fillId="0" borderId="17" xfId="0" applyNumberFormat="1" applyFont="1" applyBorder="1" applyAlignment="1">
      <alignment horizontal="right" vertical="center" wrapText="1"/>
    </xf>
    <xf numFmtId="4" fontId="3" fillId="0" borderId="17" xfId="0" applyNumberFormat="1" applyFont="1" applyBorder="1" applyAlignment="1">
      <alignment horizontal="right" vertical="center" wrapText="1"/>
    </xf>
    <xf numFmtId="164" fontId="3" fillId="0" borderId="9" xfId="0" applyNumberFormat="1" applyFont="1" applyBorder="1" applyAlignment="1">
      <alignment horizontal="right" wrapText="1"/>
    </xf>
    <xf numFmtId="4" fontId="15" fillId="0" borderId="9" xfId="0" applyNumberFormat="1" applyFont="1" applyBorder="1" applyAlignment="1">
      <alignment horizontal="right" vertical="center" wrapText="1"/>
    </xf>
    <xf numFmtId="4" fontId="3" fillId="0" borderId="17" xfId="2" applyNumberFormat="1" applyFont="1" applyBorder="1" applyAlignment="1" applyProtection="1">
      <alignment horizontal="right" vertical="center" wrapText="1"/>
    </xf>
    <xf numFmtId="4" fontId="3" fillId="0" borderId="11" xfId="2" applyNumberFormat="1" applyFont="1" applyBorder="1" applyAlignment="1" applyProtection="1">
      <alignment horizontal="right" vertical="center" wrapText="1"/>
    </xf>
    <xf numFmtId="167" fontId="11" fillId="0" borderId="20" xfId="2" applyNumberFormat="1" applyFont="1" applyBorder="1" applyAlignment="1" applyProtection="1">
      <alignment horizontal="right" vertical="center" wrapText="1"/>
    </xf>
    <xf numFmtId="167" fontId="11" fillId="0" borderId="9" xfId="2" applyNumberFormat="1" applyFont="1" applyBorder="1" applyAlignment="1" applyProtection="1">
      <alignment horizontal="right" vertical="center" wrapText="1"/>
    </xf>
    <xf numFmtId="4" fontId="11" fillId="0" borderId="11" xfId="0" applyNumberFormat="1" applyFont="1" applyBorder="1" applyAlignment="1">
      <alignment horizontal="right" vertical="center" wrapText="1"/>
    </xf>
    <xf numFmtId="4" fontId="3" fillId="0" borderId="20" xfId="0" applyNumberFormat="1" applyFont="1" applyBorder="1" applyAlignment="1">
      <alignment horizontal="right" wrapText="1"/>
    </xf>
    <xf numFmtId="4" fontId="0" fillId="0" borderId="12" xfId="0" applyNumberFormat="1" applyBorder="1" applyAlignment="1">
      <alignment horizontal="right"/>
    </xf>
    <xf numFmtId="164" fontId="11" fillId="0" borderId="9" xfId="2" applyNumberFormat="1" applyFont="1" applyBorder="1" applyAlignment="1" applyProtection="1">
      <alignment horizontal="right" vertical="center" wrapText="1"/>
    </xf>
    <xf numFmtId="1" fontId="0" fillId="0" borderId="12" xfId="1" applyNumberFormat="1" applyFont="1" applyBorder="1" applyAlignment="1">
      <alignment horizontal="center" vertical="center"/>
    </xf>
    <xf numFmtId="1" fontId="22" fillId="0" borderId="12" xfId="5" applyNumberFormat="1" applyFont="1" applyBorder="1" applyAlignment="1" applyProtection="1">
      <alignment horizontal="center" vertical="center"/>
    </xf>
    <xf numFmtId="1" fontId="0" fillId="0" borderId="24" xfId="0" applyNumberFormat="1" applyBorder="1" applyAlignment="1">
      <alignment horizontal="center" vertical="center"/>
    </xf>
    <xf numFmtId="1" fontId="11" fillId="0" borderId="14" xfId="0" applyNumberFormat="1" applyFont="1" applyBorder="1" applyAlignment="1">
      <alignment horizontal="center" vertical="center"/>
    </xf>
    <xf numFmtId="49" fontId="0" fillId="0" borderId="14" xfId="0" applyNumberFormat="1" applyBorder="1" applyAlignment="1">
      <alignment horizontal="center" vertical="center"/>
    </xf>
    <xf numFmtId="1" fontId="0" fillId="0" borderId="23" xfId="0" applyNumberFormat="1" applyBorder="1" applyAlignment="1">
      <alignment horizontal="center" vertical="center"/>
    </xf>
    <xf numFmtId="164" fontId="3" fillId="0" borderId="20" xfId="2" applyNumberFormat="1" applyFont="1" applyBorder="1" applyAlignment="1" applyProtection="1">
      <alignment horizontal="right" vertical="center" wrapText="1"/>
    </xf>
    <xf numFmtId="164" fontId="3" fillId="0" borderId="9" xfId="2" applyNumberFormat="1" applyFont="1" applyBorder="1" applyAlignment="1" applyProtection="1">
      <alignment horizontal="right" vertical="center" wrapText="1"/>
    </xf>
    <xf numFmtId="0" fontId="3" fillId="0" borderId="0" xfId="0" applyFont="1"/>
    <xf numFmtId="0" fontId="4" fillId="2" borderId="1" xfId="0" applyFont="1" applyFill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3" fillId="0" borderId="0" xfId="0" applyFont="1"/>
    <xf numFmtId="0" fontId="4" fillId="2" borderId="2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horizontal="righ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5" fillId="6" borderId="12" xfId="0" applyFont="1" applyFill="1" applyBorder="1" applyAlignment="1">
      <alignment vertical="center" wrapText="1"/>
    </xf>
    <xf numFmtId="0" fontId="3" fillId="0" borderId="0" xfId="0" applyFont="1" applyAlignment="1">
      <alignment wrapText="1"/>
    </xf>
    <xf numFmtId="0" fontId="5" fillId="0" borderId="10" xfId="0" applyFont="1" applyBorder="1" applyAlignment="1">
      <alignment vertical="center" wrapText="1"/>
    </xf>
    <xf numFmtId="0" fontId="5" fillId="10" borderId="12" xfId="0" applyFont="1" applyFill="1" applyBorder="1" applyAlignment="1">
      <alignment vertical="center" wrapText="1"/>
    </xf>
    <xf numFmtId="0" fontId="5" fillId="0" borderId="10" xfId="0" applyFont="1" applyBorder="1" applyAlignment="1">
      <alignment horizontal="left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0" fontId="5" fillId="3" borderId="18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vertical="top" wrapText="1"/>
    </xf>
    <xf numFmtId="0" fontId="0" fillId="0" borderId="0" xfId="0" applyAlignment="1">
      <alignment vertical="center" wrapText="1"/>
    </xf>
    <xf numFmtId="0" fontId="3" fillId="0" borderId="12" xfId="0" applyFont="1" applyBorder="1" applyAlignment="1">
      <alignment horizontal="left" vertical="center" wrapText="1"/>
    </xf>
    <xf numFmtId="0" fontId="5" fillId="10" borderId="1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3" fillId="0" borderId="12" xfId="0" applyFont="1" applyBorder="1" applyAlignment="1">
      <alignment wrapText="1"/>
    </xf>
    <xf numFmtId="0" fontId="19" fillId="0" borderId="10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</cellXfs>
  <cellStyles count="6">
    <cellStyle name="Moeda 2" xfId="3" xr:uid="{4B99D939-4E8D-47B8-9C54-F23C2446FE03}"/>
    <cellStyle name="Normal" xfId="0" builtinId="0"/>
    <cellStyle name="Normal 5" xfId="4" xr:uid="{A157EC75-BE8F-49BC-95C8-6876B5E1C45B}"/>
    <cellStyle name="Normal 65" xfId="1" xr:uid="{0B020F9D-F048-44DA-9B28-32F86BD66ECF}"/>
    <cellStyle name="TableStyleLight1 8" xfId="5" xr:uid="{488067E5-FC2F-4516-A3F2-658DA46A1791}"/>
    <cellStyle name="Vírgula 44" xfId="2" xr:uid="{34BC61F9-8A8C-4B7E-B3B2-738D264D3C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omments" Target="../comments8.xml"/><Relationship Id="rId1" Type="http://schemas.openxmlformats.org/officeDocument/2006/relationships/vmlDrawing" Target="../drawings/vmlDrawing8.v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6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1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6D3B46-F19F-477A-90B1-8F6B32DD3EE3}">
  <sheetPr filterMode="1">
    <tabColor rgb="FFFFC000"/>
  </sheetPr>
  <dimension ref="A1:V68"/>
  <sheetViews>
    <sheetView zoomScaleNormal="100" workbookViewId="0">
      <selection sqref="A1:V62"/>
    </sheetView>
  </sheetViews>
  <sheetFormatPr defaultColWidth="11.5703125" defaultRowHeight="15"/>
  <cols>
    <col min="2" max="2" width="14.140625" customWidth="1"/>
    <col min="3" max="3" width="15.85546875" customWidth="1"/>
    <col min="4" max="4" width="13.85546875" customWidth="1"/>
    <col min="5" max="5" width="14.5703125" customWidth="1"/>
    <col min="6" max="6" width="13.85546875" customWidth="1"/>
    <col min="7" max="7" width="15.140625" customWidth="1"/>
    <col min="8" max="8" width="16.85546875" customWidth="1"/>
    <col min="10" max="10" width="14.28515625" customWidth="1"/>
    <col min="11" max="11" width="17.85546875" customWidth="1"/>
    <col min="12" max="12" width="16" customWidth="1"/>
    <col min="13" max="13" width="12.85546875" customWidth="1"/>
    <col min="16" max="16" width="12.85546875" customWidth="1"/>
    <col min="19" max="19" width="12.85546875" customWidth="1"/>
    <col min="20" max="21" width="13.5703125" customWidth="1"/>
    <col min="22" max="22" width="14.85546875" customWidth="1"/>
  </cols>
  <sheetData>
    <row r="1" spans="1:22" ht="26.2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00"/>
    </row>
    <row r="2" spans="1:22" ht="6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07"/>
      <c r="P2" s="107"/>
      <c r="Q2" s="107"/>
      <c r="R2" s="107"/>
      <c r="S2" s="107"/>
      <c r="T2" s="107"/>
      <c r="U2" s="107"/>
      <c r="V2" s="107"/>
    </row>
    <row r="3" spans="1:22">
      <c r="A3" s="201" t="s">
        <v>156</v>
      </c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</row>
    <row r="4" spans="1:22" ht="8.2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07"/>
      <c r="P4" s="107"/>
      <c r="Q4" s="107"/>
      <c r="R4" s="107"/>
      <c r="S4" s="107"/>
      <c r="T4" s="107"/>
      <c r="U4" s="107"/>
      <c r="V4" s="107"/>
    </row>
    <row r="5" spans="1:22">
      <c r="A5" s="196" t="s">
        <v>2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196"/>
      <c r="R5" s="196"/>
      <c r="S5" s="196"/>
      <c r="T5" s="196"/>
      <c r="U5" s="196"/>
      <c r="V5" s="196"/>
    </row>
    <row r="6" spans="1:22">
      <c r="A6" s="197" t="s">
        <v>3</v>
      </c>
      <c r="B6" s="197"/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7"/>
      <c r="N6" s="197"/>
      <c r="O6" s="107"/>
      <c r="P6" s="107"/>
      <c r="Q6" s="107"/>
      <c r="R6" s="107"/>
      <c r="S6" s="107"/>
      <c r="T6" s="107"/>
      <c r="U6" s="107"/>
      <c r="V6" s="107"/>
    </row>
    <row r="7" spans="1:22" ht="8.25" customHeight="1">
      <c r="A7" s="198"/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07"/>
      <c r="P7" s="107"/>
      <c r="Q7" s="107"/>
      <c r="R7" s="107"/>
      <c r="S7" s="107"/>
      <c r="T7" s="107"/>
      <c r="U7" s="107"/>
      <c r="V7" s="107"/>
    </row>
    <row r="8" spans="1:22">
      <c r="A8" s="196" t="s">
        <v>155</v>
      </c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  <c r="V8" s="196"/>
    </row>
    <row r="9" spans="1:22">
      <c r="A9" s="197" t="s">
        <v>154</v>
      </c>
      <c r="B9" s="197"/>
      <c r="C9" s="197"/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107"/>
      <c r="P9" s="107"/>
      <c r="Q9" s="107"/>
      <c r="R9" s="107"/>
      <c r="S9" s="107"/>
      <c r="T9" s="107"/>
      <c r="U9" s="107"/>
      <c r="V9" s="107"/>
    </row>
    <row r="10" spans="1:22" ht="8.25" customHeight="1">
      <c r="A10" s="198"/>
      <c r="B10" s="198"/>
      <c r="C10" s="198"/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107"/>
      <c r="P10" s="107"/>
      <c r="Q10" s="107"/>
      <c r="R10" s="107"/>
      <c r="S10" s="107"/>
      <c r="T10" s="107"/>
      <c r="U10" s="107"/>
      <c r="V10" s="107"/>
    </row>
    <row r="11" spans="1:22">
      <c r="A11" s="196" t="s">
        <v>153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6"/>
      <c r="Q11" s="196"/>
      <c r="R11" s="196"/>
      <c r="S11" s="196"/>
      <c r="T11" s="196"/>
      <c r="U11" s="196"/>
      <c r="V11" s="196"/>
    </row>
    <row r="12" spans="1:22" ht="9" customHeight="1" thickBot="1">
      <c r="A12" s="107"/>
      <c r="B12" s="107"/>
      <c r="C12" s="35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</row>
    <row r="13" spans="1:22" ht="12.75" customHeight="1" thickBot="1">
      <c r="A13" s="199" t="s">
        <v>152</v>
      </c>
      <c r="B13" s="199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</row>
    <row r="14" spans="1:22" ht="21.75" customHeight="1" thickBot="1">
      <c r="A14" s="199" t="s">
        <v>197</v>
      </c>
      <c r="B14" s="199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</row>
    <row r="15" spans="1:22" ht="7.5" customHeight="1" thickBot="1">
      <c r="A15" s="203"/>
      <c r="B15" s="203"/>
      <c r="C15" s="203"/>
      <c r="D15" s="203"/>
      <c r="E15" s="203"/>
      <c r="F15" s="203"/>
      <c r="G15" s="203"/>
      <c r="H15" s="203"/>
      <c r="I15" s="203"/>
      <c r="J15" s="203"/>
      <c r="K15" s="203"/>
      <c r="L15" s="203"/>
      <c r="M15" s="203"/>
      <c r="N15" s="203"/>
      <c r="O15" s="203"/>
      <c r="P15" s="106"/>
      <c r="Q15" s="106"/>
      <c r="R15" s="106"/>
      <c r="S15" s="106"/>
      <c r="T15" s="106"/>
      <c r="U15" s="106"/>
      <c r="V15" s="106"/>
    </row>
    <row r="16" spans="1:22" ht="12.75" customHeight="1" thickBot="1">
      <c r="A16" s="199" t="s">
        <v>151</v>
      </c>
      <c r="B16" s="199"/>
      <c r="C16" s="199"/>
      <c r="D16" s="199"/>
      <c r="E16" s="199"/>
      <c r="F16" s="199"/>
      <c r="G16" s="199"/>
      <c r="H16" s="199"/>
      <c r="I16" s="199"/>
      <c r="J16" s="199"/>
      <c r="K16" s="199"/>
      <c r="L16" s="199"/>
      <c r="M16" s="199"/>
      <c r="N16" s="199"/>
      <c r="O16" s="199"/>
      <c r="P16" s="199"/>
      <c r="Q16" s="199"/>
      <c r="R16" s="199"/>
      <c r="S16" s="199"/>
      <c r="T16" s="199"/>
      <c r="U16" s="199"/>
      <c r="V16" s="199"/>
    </row>
    <row r="17" spans="1:22" ht="21" customHeight="1" thickBot="1">
      <c r="A17" s="199" t="s">
        <v>150</v>
      </c>
      <c r="B17" s="199"/>
      <c r="C17" s="199"/>
      <c r="D17" s="199"/>
      <c r="E17" s="199"/>
      <c r="F17" s="199"/>
      <c r="G17" s="199"/>
      <c r="H17" s="199"/>
      <c r="I17" s="199"/>
      <c r="J17" s="199"/>
      <c r="K17" s="199"/>
      <c r="L17" s="199"/>
      <c r="M17" s="199"/>
      <c r="N17" s="199"/>
      <c r="O17" s="199"/>
      <c r="P17" s="199"/>
      <c r="Q17" s="199"/>
      <c r="R17" s="199"/>
      <c r="S17" s="199"/>
      <c r="T17" s="199"/>
      <c r="U17" s="199"/>
      <c r="V17" s="199"/>
    </row>
    <row r="18" spans="1:22" ht="12.75" customHeight="1" thickBot="1">
      <c r="A18" s="204" t="s">
        <v>5</v>
      </c>
      <c r="B18" s="204"/>
      <c r="C18" s="204"/>
      <c r="D18" s="204"/>
      <c r="E18" s="204"/>
      <c r="F18" s="204"/>
      <c r="G18" s="204"/>
      <c r="H18" s="204"/>
      <c r="I18" s="204"/>
      <c r="J18" s="204"/>
      <c r="K18" s="204"/>
      <c r="L18" s="204"/>
      <c r="M18" s="204"/>
      <c r="N18" s="204"/>
      <c r="O18" s="204"/>
      <c r="P18" s="204"/>
      <c r="Q18" s="204"/>
      <c r="R18" s="204"/>
      <c r="S18" s="204"/>
      <c r="T18" s="204"/>
      <c r="U18" s="204"/>
      <c r="V18" s="204"/>
    </row>
    <row r="19" spans="1:22" ht="12.75" customHeight="1" thickBot="1">
      <c r="A19" s="205" t="s">
        <v>6</v>
      </c>
      <c r="B19" s="2"/>
      <c r="C19" s="206" t="s">
        <v>7</v>
      </c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6"/>
      <c r="S19" s="206"/>
      <c r="T19" s="206"/>
      <c r="U19" s="206"/>
      <c r="V19" s="206"/>
    </row>
    <row r="20" spans="1:22" ht="100.5" customHeight="1" thickBot="1">
      <c r="A20" s="205"/>
      <c r="B20" s="207" t="s">
        <v>8</v>
      </c>
      <c r="C20" s="202" t="s">
        <v>9</v>
      </c>
      <c r="D20" s="202" t="s">
        <v>10</v>
      </c>
      <c r="E20" s="202"/>
      <c r="F20" s="202"/>
      <c r="G20" s="202" t="s">
        <v>11</v>
      </c>
      <c r="H20" s="202"/>
      <c r="I20" s="202"/>
      <c r="J20" s="3" t="s">
        <v>12</v>
      </c>
      <c r="K20" s="202" t="s">
        <v>13</v>
      </c>
      <c r="L20" s="202"/>
      <c r="M20" s="202"/>
      <c r="N20" s="202"/>
      <c r="O20" s="202" t="s">
        <v>14</v>
      </c>
      <c r="P20" s="202"/>
      <c r="Q20" s="3" t="s">
        <v>15</v>
      </c>
      <c r="R20" s="202" t="s">
        <v>16</v>
      </c>
      <c r="S20" s="202"/>
      <c r="T20" s="202" t="s">
        <v>17</v>
      </c>
      <c r="U20" s="202"/>
      <c r="V20" s="202" t="s">
        <v>18</v>
      </c>
    </row>
    <row r="21" spans="1:22" ht="59.25" customHeight="1" thickBot="1">
      <c r="A21" s="205"/>
      <c r="B21" s="207"/>
      <c r="C21" s="202"/>
      <c r="D21" s="4" t="s">
        <v>19</v>
      </c>
      <c r="E21" s="4" t="s">
        <v>20</v>
      </c>
      <c r="F21" s="4" t="s">
        <v>21</v>
      </c>
      <c r="G21" s="4" t="s">
        <v>19</v>
      </c>
      <c r="H21" s="4" t="s">
        <v>20</v>
      </c>
      <c r="I21" s="4" t="s">
        <v>21</v>
      </c>
      <c r="J21" s="4" t="s">
        <v>19</v>
      </c>
      <c r="K21" s="4" t="s">
        <v>22</v>
      </c>
      <c r="L21" s="4" t="s">
        <v>19</v>
      </c>
      <c r="M21" s="4" t="s">
        <v>20</v>
      </c>
      <c r="N21" s="4" t="s">
        <v>21</v>
      </c>
      <c r="O21" s="4" t="s">
        <v>19</v>
      </c>
      <c r="P21" s="4" t="s">
        <v>20</v>
      </c>
      <c r="Q21" s="4"/>
      <c r="R21" s="4" t="s">
        <v>19</v>
      </c>
      <c r="S21" s="4" t="s">
        <v>20</v>
      </c>
      <c r="T21" s="4" t="s">
        <v>19</v>
      </c>
      <c r="U21" s="4" t="s">
        <v>23</v>
      </c>
      <c r="V21" s="202"/>
    </row>
    <row r="22" spans="1:22" ht="15.75" thickBot="1">
      <c r="A22" s="5" t="s">
        <v>24</v>
      </c>
      <c r="B22" s="164"/>
      <c r="C22" s="164"/>
      <c r="D22" s="12"/>
      <c r="E22" s="12"/>
      <c r="F22" s="12"/>
      <c r="G22" s="12"/>
      <c r="H22" s="12"/>
      <c r="I22" s="12"/>
      <c r="J22" s="12"/>
      <c r="K22" s="5"/>
      <c r="L22" s="165"/>
      <c r="M22" s="165"/>
      <c r="N22" s="165"/>
      <c r="O22" s="165"/>
      <c r="P22" s="165"/>
      <c r="Q22" s="165"/>
      <c r="R22" s="165"/>
      <c r="S22" s="165"/>
      <c r="T22" s="165"/>
      <c r="U22" s="165"/>
      <c r="V22" s="177">
        <f t="shared" ref="V22:V35" si="0">((L22+M22+N22)-O22-P22-Q22+(R22+S22+T22+U22))</f>
        <v>0</v>
      </c>
    </row>
    <row r="23" spans="1:22" ht="15.75" thickBot="1">
      <c r="A23" s="5" t="s">
        <v>25</v>
      </c>
      <c r="B23" s="12"/>
      <c r="C23" s="12"/>
      <c r="D23" s="12"/>
      <c r="E23" s="12"/>
      <c r="F23" s="12"/>
      <c r="G23" s="12"/>
      <c r="H23" s="12"/>
      <c r="I23" s="12"/>
      <c r="J23" s="12"/>
      <c r="K23" s="5"/>
      <c r="L23" s="165"/>
      <c r="M23" s="165"/>
      <c r="N23" s="165"/>
      <c r="O23" s="165"/>
      <c r="P23" s="165"/>
      <c r="Q23" s="165"/>
      <c r="R23" s="165"/>
      <c r="S23" s="165"/>
      <c r="T23" s="165"/>
      <c r="U23" s="165"/>
      <c r="V23" s="177">
        <f t="shared" si="0"/>
        <v>0</v>
      </c>
    </row>
    <row r="24" spans="1:22" ht="15.75" thickBot="1">
      <c r="A24" s="5" t="s">
        <v>26</v>
      </c>
      <c r="B24" s="12"/>
      <c r="C24" s="12"/>
      <c r="D24" s="12">
        <v>4237332.28</v>
      </c>
      <c r="E24" s="12"/>
      <c r="F24" s="12"/>
      <c r="G24" s="12"/>
      <c r="H24" s="12"/>
      <c r="I24" s="12"/>
      <c r="J24" s="12"/>
      <c r="K24" s="5"/>
      <c r="L24" s="165"/>
      <c r="M24" s="165"/>
      <c r="N24" s="165"/>
      <c r="O24" s="165"/>
      <c r="P24" s="165"/>
      <c r="Q24" s="165"/>
      <c r="R24" s="165"/>
      <c r="S24" s="165"/>
      <c r="T24" s="165"/>
      <c r="U24" s="165"/>
      <c r="V24" s="177">
        <f t="shared" si="0"/>
        <v>0</v>
      </c>
    </row>
    <row r="25" spans="1:22" ht="15.75" thickBot="1">
      <c r="A25" s="5" t="s">
        <v>27</v>
      </c>
      <c r="B25" s="12"/>
      <c r="C25" s="12"/>
      <c r="D25" s="12"/>
      <c r="E25" s="12"/>
      <c r="F25" s="12"/>
      <c r="G25" s="12"/>
      <c r="H25" s="12"/>
      <c r="I25" s="12"/>
      <c r="J25" s="12"/>
      <c r="K25" s="5"/>
      <c r="L25" s="165"/>
      <c r="M25" s="165"/>
      <c r="N25" s="165"/>
      <c r="O25" s="165"/>
      <c r="P25" s="165"/>
      <c r="Q25" s="165"/>
      <c r="R25" s="165"/>
      <c r="S25" s="165"/>
      <c r="T25" s="165"/>
      <c r="U25" s="165"/>
      <c r="V25" s="177">
        <f t="shared" si="0"/>
        <v>0</v>
      </c>
    </row>
    <row r="26" spans="1:22" ht="15.75" thickBot="1">
      <c r="A26" s="5" t="s">
        <v>28</v>
      </c>
      <c r="B26" s="12"/>
      <c r="C26" s="12"/>
      <c r="D26" s="12"/>
      <c r="E26" s="12">
        <v>6081026.0700000003</v>
      </c>
      <c r="F26" s="12"/>
      <c r="G26" s="12"/>
      <c r="H26" s="12">
        <v>6081026.0700000003</v>
      </c>
      <c r="I26" s="12"/>
      <c r="J26" s="12"/>
      <c r="K26" s="5" t="s">
        <v>28</v>
      </c>
      <c r="L26" s="165"/>
      <c r="M26" s="165">
        <v>6081026.0700000003</v>
      </c>
      <c r="N26" s="165"/>
      <c r="O26" s="165"/>
      <c r="P26" s="165"/>
      <c r="Q26" s="165"/>
      <c r="R26" s="165"/>
      <c r="S26" s="165"/>
      <c r="T26" s="165"/>
      <c r="U26" s="165"/>
      <c r="V26" s="177">
        <f t="shared" si="0"/>
        <v>6081026.0700000003</v>
      </c>
    </row>
    <row r="27" spans="1:22" ht="15.75" thickBot="1">
      <c r="A27" s="5" t="s">
        <v>29</v>
      </c>
      <c r="B27" s="12">
        <v>2118666.14</v>
      </c>
      <c r="C27" s="12">
        <v>2118666.14</v>
      </c>
      <c r="D27" s="12"/>
      <c r="E27" s="12">
        <v>4406223.66</v>
      </c>
      <c r="F27" s="12"/>
      <c r="G27" s="12">
        <v>2118666.14</v>
      </c>
      <c r="H27" s="12">
        <v>4406223.66</v>
      </c>
      <c r="I27" s="12"/>
      <c r="J27" s="12"/>
      <c r="K27" s="5" t="s">
        <v>29</v>
      </c>
      <c r="L27" s="165">
        <v>2118666.14</v>
      </c>
      <c r="M27" s="165">
        <v>4406223.66</v>
      </c>
      <c r="N27" s="165"/>
      <c r="O27" s="165"/>
      <c r="P27" s="165"/>
      <c r="Q27" s="165"/>
      <c r="R27" s="165"/>
      <c r="S27" s="165"/>
      <c r="T27" s="165"/>
      <c r="U27" s="165"/>
      <c r="V27" s="177">
        <f t="shared" si="0"/>
        <v>6524889.8000000007</v>
      </c>
    </row>
    <row r="28" spans="1:22" ht="15.75" thickBot="1">
      <c r="A28" s="5" t="s">
        <v>30</v>
      </c>
      <c r="B28" s="12">
        <v>7264645.9499999993</v>
      </c>
      <c r="C28" s="12">
        <v>7264645.9499999993</v>
      </c>
      <c r="D28" s="12"/>
      <c r="E28" s="12"/>
      <c r="F28" s="12"/>
      <c r="G28" s="12">
        <v>2118666.14</v>
      </c>
      <c r="H28" s="12"/>
      <c r="I28" s="12"/>
      <c r="J28" s="168">
        <v>5142525.25</v>
      </c>
      <c r="K28" s="5" t="s">
        <v>30</v>
      </c>
      <c r="L28" s="165">
        <v>2118666.14</v>
      </c>
      <c r="M28" s="165"/>
      <c r="N28" s="165"/>
      <c r="O28" s="165"/>
      <c r="P28" s="165"/>
      <c r="Q28" s="165"/>
      <c r="R28" s="165"/>
      <c r="S28" s="165"/>
      <c r="T28" s="165"/>
      <c r="U28" s="165"/>
      <c r="V28" s="177">
        <f t="shared" si="0"/>
        <v>2118666.14</v>
      </c>
    </row>
    <row r="29" spans="1:22" ht="15.75" thickBot="1">
      <c r="A29" s="5" t="s">
        <v>31</v>
      </c>
      <c r="B29" s="12">
        <v>9312529.2300000004</v>
      </c>
      <c r="C29" s="12">
        <v>9312529.2300000004</v>
      </c>
      <c r="D29" s="12">
        <v>17883523.32</v>
      </c>
      <c r="E29" s="12">
        <v>379535.04</v>
      </c>
      <c r="F29" s="12"/>
      <c r="G29" s="12">
        <v>4137332.2800000003</v>
      </c>
      <c r="H29" s="12"/>
      <c r="I29" s="12"/>
      <c r="J29" s="12">
        <v>7190192.6200000001</v>
      </c>
      <c r="K29" s="42">
        <v>45505</v>
      </c>
      <c r="L29" s="165">
        <v>2118666.14</v>
      </c>
      <c r="M29" s="165"/>
      <c r="N29" s="165"/>
      <c r="O29" s="165"/>
      <c r="P29" s="165"/>
      <c r="Q29" s="165"/>
      <c r="R29" s="165"/>
      <c r="S29" s="165"/>
      <c r="T29" s="165"/>
      <c r="U29" s="165"/>
      <c r="V29" s="177">
        <f t="shared" si="0"/>
        <v>2118666.14</v>
      </c>
    </row>
    <row r="30" spans="1:22" ht="15.75" thickBot="1">
      <c r="A30" s="5" t="s">
        <v>32</v>
      </c>
      <c r="B30" s="12">
        <v>9308858.7599999998</v>
      </c>
      <c r="C30" s="12">
        <v>9308858.7599999998</v>
      </c>
      <c r="D30" s="12">
        <v>7125.03</v>
      </c>
      <c r="E30" s="12">
        <v>1849935.12</v>
      </c>
      <c r="F30" s="12"/>
      <c r="G30" s="12">
        <v>7125.03</v>
      </c>
      <c r="H30" s="12">
        <v>2229470.16</v>
      </c>
      <c r="I30" s="12"/>
      <c r="J30" s="12">
        <v>7190192.6200000001</v>
      </c>
      <c r="K30" s="5" t="s">
        <v>30</v>
      </c>
      <c r="L30" s="165">
        <v>3454.56</v>
      </c>
      <c r="M30" s="165"/>
      <c r="N30" s="165"/>
      <c r="O30" s="165"/>
      <c r="P30" s="165"/>
      <c r="Q30" s="165"/>
      <c r="R30" s="165"/>
      <c r="S30" s="165"/>
      <c r="T30" s="165"/>
      <c r="U30" s="165"/>
      <c r="V30" s="177">
        <f t="shared" si="0"/>
        <v>3454.56</v>
      </c>
    </row>
    <row r="31" spans="1:22" ht="15.75" thickBot="1">
      <c r="A31" s="5" t="s">
        <v>32</v>
      </c>
      <c r="B31" s="12"/>
      <c r="C31" s="12"/>
      <c r="D31" s="12"/>
      <c r="E31" s="12"/>
      <c r="F31" s="12"/>
      <c r="G31" s="12"/>
      <c r="H31" s="12"/>
      <c r="I31" s="12"/>
      <c r="J31" s="12"/>
      <c r="K31" s="5" t="s">
        <v>31</v>
      </c>
      <c r="L31" s="165">
        <v>3670.47</v>
      </c>
      <c r="M31" s="165"/>
      <c r="N31" s="165"/>
      <c r="O31" s="165"/>
      <c r="P31" s="165"/>
      <c r="Q31" s="165"/>
      <c r="R31" s="165"/>
      <c r="S31" s="165"/>
      <c r="T31" s="165"/>
      <c r="U31" s="165"/>
      <c r="V31" s="177">
        <f t="shared" si="0"/>
        <v>3670.47</v>
      </c>
    </row>
    <row r="32" spans="1:22" ht="15.75" thickBot="1">
      <c r="A32" s="5" t="s">
        <v>32</v>
      </c>
      <c r="B32" s="12"/>
      <c r="C32" s="12"/>
      <c r="D32" s="12"/>
      <c r="E32" s="12"/>
      <c r="F32" s="12"/>
      <c r="G32" s="12"/>
      <c r="H32" s="12"/>
      <c r="I32" s="12"/>
      <c r="J32" s="12"/>
      <c r="K32" s="5" t="s">
        <v>32</v>
      </c>
      <c r="L32" s="165">
        <v>2018666.14</v>
      </c>
      <c r="M32" s="165">
        <v>2229470.16</v>
      </c>
      <c r="N32" s="165"/>
      <c r="O32" s="165"/>
      <c r="P32" s="165"/>
      <c r="Q32" s="165"/>
      <c r="R32" s="165"/>
      <c r="S32" s="165"/>
      <c r="T32" s="165"/>
      <c r="U32" s="165"/>
      <c r="V32" s="177">
        <f t="shared" si="0"/>
        <v>4248136.3</v>
      </c>
    </row>
    <row r="33" spans="1:22" ht="15.75" thickBot="1">
      <c r="A33" s="5" t="s">
        <v>33</v>
      </c>
      <c r="B33" s="168">
        <v>9312745.1400000006</v>
      </c>
      <c r="C33" s="168">
        <v>9312745.1400000006</v>
      </c>
      <c r="D33" s="12"/>
      <c r="E33" s="12">
        <v>1720450.35</v>
      </c>
      <c r="F33" s="12"/>
      <c r="G33" s="12">
        <v>4037332.28</v>
      </c>
      <c r="H33" s="12">
        <v>1720450.35</v>
      </c>
      <c r="I33" s="12"/>
      <c r="J33" s="12">
        <v>7190192.6200000001</v>
      </c>
      <c r="K33" s="5" t="s">
        <v>33</v>
      </c>
      <c r="L33" s="165">
        <v>2018666.14</v>
      </c>
      <c r="M33" s="165">
        <v>1720450.35</v>
      </c>
      <c r="N33" s="165"/>
      <c r="O33" s="165"/>
      <c r="P33" s="165"/>
      <c r="Q33" s="165"/>
      <c r="R33" s="165"/>
      <c r="S33" s="165"/>
      <c r="T33" s="165"/>
      <c r="U33" s="165"/>
      <c r="V33" s="177">
        <f t="shared" si="0"/>
        <v>3739116.49</v>
      </c>
    </row>
    <row r="34" spans="1:22" ht="15.75" thickBot="1">
      <c r="A34" s="5" t="s">
        <v>34</v>
      </c>
      <c r="B34" s="12">
        <v>9308858.7599999998</v>
      </c>
      <c r="C34" s="12">
        <v>9308858.7599999998</v>
      </c>
      <c r="D34" s="12"/>
      <c r="E34" s="12"/>
      <c r="F34" s="12"/>
      <c r="G34" s="12"/>
      <c r="H34" s="12"/>
      <c r="I34" s="12"/>
      <c r="J34" s="12"/>
      <c r="K34" s="42"/>
      <c r="L34" s="165"/>
      <c r="M34" s="165"/>
      <c r="N34" s="165"/>
      <c r="O34" s="165"/>
      <c r="P34" s="165"/>
      <c r="Q34" s="165"/>
      <c r="R34" s="165"/>
      <c r="S34" s="165"/>
      <c r="T34" s="165"/>
      <c r="U34" s="165"/>
      <c r="V34" s="177">
        <f t="shared" si="0"/>
        <v>0</v>
      </c>
    </row>
    <row r="35" spans="1:22" ht="15.75" thickBot="1">
      <c r="A35" s="13" t="s">
        <v>35</v>
      </c>
      <c r="B35" s="12">
        <v>9308858.7599999998</v>
      </c>
      <c r="C35" s="12">
        <v>9308858.7599999998</v>
      </c>
      <c r="D35" s="165"/>
      <c r="E35" s="166"/>
      <c r="F35" s="166"/>
      <c r="G35" s="166"/>
      <c r="H35" s="166"/>
      <c r="I35" s="166"/>
      <c r="J35" s="166"/>
      <c r="K35" s="42"/>
      <c r="L35" s="166"/>
      <c r="M35" s="166"/>
      <c r="N35" s="166"/>
      <c r="O35" s="166"/>
      <c r="P35" s="166"/>
      <c r="Q35" s="166"/>
      <c r="R35" s="166"/>
      <c r="S35" s="166"/>
      <c r="T35" s="166"/>
      <c r="U35" s="166"/>
      <c r="V35" s="177">
        <f t="shared" si="0"/>
        <v>0</v>
      </c>
    </row>
    <row r="36" spans="1:22" ht="15.75" thickBot="1">
      <c r="A36" s="14"/>
      <c r="B36" s="15">
        <f t="shared" ref="B36:J36" si="1">SUM(B22:B35)</f>
        <v>55935162.739999995</v>
      </c>
      <c r="C36" s="15">
        <f t="shared" si="1"/>
        <v>55935162.739999995</v>
      </c>
      <c r="D36" s="15">
        <f t="shared" si="1"/>
        <v>22127980.630000003</v>
      </c>
      <c r="E36" s="15">
        <f t="shared" si="1"/>
        <v>14437170.24</v>
      </c>
      <c r="F36" s="15">
        <f t="shared" si="1"/>
        <v>0</v>
      </c>
      <c r="G36" s="15">
        <f t="shared" si="1"/>
        <v>12419121.870000001</v>
      </c>
      <c r="H36" s="15">
        <f t="shared" si="1"/>
        <v>14437170.24</v>
      </c>
      <c r="I36" s="15">
        <f t="shared" si="1"/>
        <v>0</v>
      </c>
      <c r="J36" s="15">
        <f t="shared" si="1"/>
        <v>26713103.110000003</v>
      </c>
      <c r="K36" s="15"/>
      <c r="L36" s="15">
        <f t="shared" ref="L36:V36" si="2">SUM(L22:L35)</f>
        <v>10400455.729999999</v>
      </c>
      <c r="M36" s="15">
        <f t="shared" si="2"/>
        <v>14437170.24</v>
      </c>
      <c r="N36" s="15">
        <f t="shared" si="2"/>
        <v>0</v>
      </c>
      <c r="O36" s="15">
        <f t="shared" si="2"/>
        <v>0</v>
      </c>
      <c r="P36" s="15">
        <f t="shared" si="2"/>
        <v>0</v>
      </c>
      <c r="Q36" s="15">
        <f t="shared" si="2"/>
        <v>0</v>
      </c>
      <c r="R36" s="15">
        <f t="shared" si="2"/>
        <v>0</v>
      </c>
      <c r="S36" s="15">
        <f t="shared" si="2"/>
        <v>0</v>
      </c>
      <c r="T36" s="15">
        <f t="shared" si="2"/>
        <v>0</v>
      </c>
      <c r="U36" s="15">
        <f t="shared" si="2"/>
        <v>0</v>
      </c>
      <c r="V36" s="15">
        <f t="shared" si="2"/>
        <v>24837625.969999999</v>
      </c>
    </row>
    <row r="37" spans="1:22">
      <c r="A37" s="104"/>
      <c r="B37" s="104"/>
      <c r="C37" s="16"/>
      <c r="D37" s="104"/>
      <c r="E37" s="104"/>
      <c r="F37" s="104"/>
      <c r="G37" s="104"/>
      <c r="H37" s="104"/>
      <c r="I37" s="104"/>
      <c r="J37" s="104"/>
      <c r="K37" s="104"/>
      <c r="L37" s="104"/>
      <c r="M37" s="104"/>
      <c r="N37" s="104"/>
      <c r="O37" s="104"/>
      <c r="P37" s="104"/>
      <c r="Q37" s="104"/>
      <c r="R37" s="104"/>
      <c r="S37" s="104"/>
      <c r="T37" s="104"/>
      <c r="U37" s="104"/>
      <c r="V37" s="104"/>
    </row>
    <row r="38" spans="1:22" ht="45.75" customHeight="1">
      <c r="A38" s="209" t="s">
        <v>36</v>
      </c>
      <c r="B38" s="209"/>
      <c r="C38" s="209"/>
      <c r="D38" s="209"/>
      <c r="E38" s="209"/>
      <c r="F38" s="104"/>
      <c r="G38" s="104"/>
      <c r="H38" s="104"/>
      <c r="I38" s="104"/>
      <c r="J38" s="17"/>
      <c r="K38" s="104"/>
      <c r="L38" s="104"/>
      <c r="M38" s="104"/>
      <c r="N38" s="104"/>
      <c r="O38" s="104"/>
      <c r="P38" s="104"/>
      <c r="Q38" s="104"/>
      <c r="R38" s="104"/>
      <c r="S38" s="104"/>
      <c r="T38" s="104"/>
      <c r="U38" s="104"/>
      <c r="V38" s="104"/>
    </row>
    <row r="39" spans="1:22" ht="12.75" customHeight="1">
      <c r="A39" s="210" t="s">
        <v>37</v>
      </c>
      <c r="B39" s="210"/>
      <c r="C39" s="210"/>
      <c r="D39" s="210"/>
      <c r="E39" s="210"/>
      <c r="F39" s="104"/>
      <c r="G39" s="104"/>
      <c r="H39" s="104"/>
      <c r="I39" s="104"/>
      <c r="J39" s="17"/>
      <c r="K39" s="104"/>
      <c r="L39" s="104"/>
      <c r="M39" s="104"/>
      <c r="N39" s="104"/>
      <c r="O39" s="104"/>
      <c r="P39" s="104"/>
      <c r="Q39" s="104"/>
      <c r="R39" s="104"/>
      <c r="S39" s="104"/>
      <c r="T39" s="104"/>
      <c r="U39" s="104"/>
      <c r="V39" s="104"/>
    </row>
    <row r="40" spans="1:22" ht="32.25" customHeight="1">
      <c r="A40" s="208" t="s">
        <v>38</v>
      </c>
      <c r="B40" s="208"/>
      <c r="C40" s="208"/>
      <c r="D40" s="208"/>
      <c r="E40" s="208"/>
      <c r="F40" s="104"/>
      <c r="G40" s="104"/>
      <c r="H40" s="104"/>
      <c r="I40" s="104"/>
      <c r="J40" s="17"/>
      <c r="K40" s="104"/>
      <c r="L40" s="104"/>
      <c r="M40" s="104"/>
      <c r="N40" s="104"/>
      <c r="O40" s="104"/>
      <c r="P40" s="104"/>
      <c r="Q40" s="104"/>
      <c r="R40" s="104"/>
      <c r="S40" s="104"/>
      <c r="T40" s="104"/>
      <c r="U40" s="104"/>
      <c r="V40" s="104"/>
    </row>
    <row r="41" spans="1:22" ht="12.75" customHeight="1">
      <c r="A41" s="208" t="s">
        <v>39</v>
      </c>
      <c r="B41" s="208"/>
      <c r="C41" s="208"/>
      <c r="D41" s="208"/>
      <c r="E41" s="208"/>
      <c r="F41" s="104"/>
      <c r="G41" s="104"/>
      <c r="H41" s="104"/>
      <c r="I41" s="104"/>
      <c r="J41" s="17"/>
      <c r="K41" s="104"/>
      <c r="L41" s="104"/>
      <c r="M41" s="104"/>
      <c r="N41" s="104"/>
      <c r="O41" s="104"/>
      <c r="P41" s="104"/>
      <c r="Q41" s="104"/>
      <c r="R41" s="104"/>
      <c r="S41" s="104"/>
      <c r="T41" s="104"/>
      <c r="U41" s="104"/>
      <c r="V41" s="104"/>
    </row>
    <row r="42" spans="1:22" ht="12.75" customHeight="1">
      <c r="A42" s="208" t="s">
        <v>40</v>
      </c>
      <c r="B42" s="208"/>
      <c r="C42" s="208"/>
      <c r="D42" s="208"/>
      <c r="E42" s="208"/>
      <c r="F42" s="104"/>
      <c r="G42" s="104"/>
      <c r="H42" s="104"/>
      <c r="I42" s="104"/>
      <c r="J42" s="104"/>
      <c r="K42" s="104"/>
      <c r="L42" s="104"/>
      <c r="M42" s="104"/>
      <c r="N42" s="104"/>
      <c r="O42" s="104"/>
      <c r="P42" s="104"/>
      <c r="Q42" s="104"/>
      <c r="R42" s="104"/>
      <c r="S42" s="104"/>
      <c r="T42" s="104"/>
      <c r="U42" s="104"/>
      <c r="V42" s="104"/>
    </row>
    <row r="43" spans="1:22" ht="12.75" customHeight="1">
      <c r="A43" s="208" t="s">
        <v>41</v>
      </c>
      <c r="B43" s="208"/>
      <c r="C43" s="208"/>
      <c r="D43" s="208"/>
      <c r="E43" s="208"/>
      <c r="F43" s="104"/>
      <c r="G43" s="104"/>
      <c r="H43" s="104"/>
      <c r="I43" s="104"/>
      <c r="J43" s="104"/>
      <c r="K43" s="104"/>
      <c r="L43" s="104"/>
      <c r="M43" s="104"/>
      <c r="N43" s="104"/>
      <c r="O43" s="104"/>
      <c r="P43" s="104"/>
      <c r="Q43" s="104"/>
      <c r="R43" s="104"/>
      <c r="S43" s="104"/>
      <c r="T43" s="104"/>
      <c r="U43" s="104"/>
      <c r="V43" s="104"/>
    </row>
    <row r="44" spans="1:22" ht="12.75" customHeight="1">
      <c r="A44" s="208" t="s">
        <v>42</v>
      </c>
      <c r="B44" s="208"/>
      <c r="C44" s="208"/>
      <c r="D44" s="208"/>
      <c r="E44" s="208"/>
      <c r="F44" s="104"/>
      <c r="G44" s="104"/>
      <c r="H44" s="104"/>
      <c r="I44" s="104"/>
      <c r="J44" s="104"/>
      <c r="K44" s="104"/>
      <c r="L44" s="104"/>
      <c r="M44" s="104"/>
      <c r="N44" s="104"/>
      <c r="O44" s="104"/>
      <c r="P44" s="104"/>
      <c r="Q44" s="104"/>
      <c r="R44" s="104"/>
      <c r="S44" s="104"/>
      <c r="T44" s="104"/>
      <c r="U44" s="104"/>
      <c r="V44" s="104"/>
    </row>
    <row r="45" spans="1:22">
      <c r="A45" s="104"/>
      <c r="B45" s="104"/>
      <c r="C45" s="16"/>
      <c r="D45" s="104"/>
      <c r="E45" s="104"/>
      <c r="F45" s="104"/>
      <c r="G45" s="104"/>
      <c r="H45" s="104"/>
      <c r="I45" s="104"/>
      <c r="J45" s="104"/>
      <c r="K45" s="104"/>
      <c r="L45" s="104"/>
      <c r="M45" s="104"/>
      <c r="N45" s="104"/>
      <c r="O45" s="104"/>
      <c r="P45" s="104"/>
      <c r="Q45" s="104"/>
      <c r="R45" s="104"/>
      <c r="S45" s="104"/>
      <c r="T45" s="104"/>
      <c r="U45" s="104"/>
      <c r="V45" s="104"/>
    </row>
    <row r="46" spans="1:22" ht="12.75" customHeight="1">
      <c r="A46" s="209" t="s">
        <v>43</v>
      </c>
      <c r="B46" s="209"/>
      <c r="C46" s="209"/>
      <c r="D46" s="209"/>
      <c r="E46" s="209"/>
      <c r="F46" s="209"/>
      <c r="G46" s="209"/>
      <c r="H46" s="209"/>
      <c r="I46" s="209"/>
      <c r="J46" s="209"/>
      <c r="K46" s="209"/>
      <c r="L46" s="104"/>
      <c r="M46" s="104"/>
      <c r="N46" s="104"/>
      <c r="O46" s="104"/>
      <c r="P46" s="104"/>
      <c r="Q46" s="104"/>
      <c r="R46" s="104"/>
      <c r="S46" s="104"/>
      <c r="T46" s="104"/>
      <c r="U46" s="104"/>
      <c r="V46" s="104"/>
    </row>
    <row r="47" spans="1:22" ht="57" customHeight="1">
      <c r="A47" s="210" t="s">
        <v>37</v>
      </c>
      <c r="B47" s="210"/>
      <c r="C47" s="210"/>
      <c r="D47" s="210"/>
      <c r="E47" s="210"/>
      <c r="F47" s="109" t="s">
        <v>44</v>
      </c>
      <c r="G47" s="109" t="s">
        <v>45</v>
      </c>
      <c r="H47" s="109" t="s">
        <v>46</v>
      </c>
      <c r="I47" s="109" t="s">
        <v>47</v>
      </c>
      <c r="J47" s="109" t="s">
        <v>48</v>
      </c>
      <c r="K47" s="109" t="s">
        <v>49</v>
      </c>
      <c r="L47" s="104"/>
      <c r="M47" s="104"/>
      <c r="N47" s="104"/>
      <c r="O47" s="104"/>
      <c r="P47" s="104"/>
      <c r="Q47" s="104"/>
      <c r="R47" s="104"/>
      <c r="S47" s="104"/>
      <c r="T47" s="104"/>
      <c r="U47" s="104"/>
      <c r="V47" s="104"/>
    </row>
    <row r="48" spans="1:22" ht="13.5" hidden="1" customHeight="1">
      <c r="A48" s="208" t="s">
        <v>53</v>
      </c>
      <c r="B48" s="208"/>
      <c r="C48" s="208"/>
      <c r="D48" s="208"/>
      <c r="E48" s="208"/>
      <c r="F48" s="114"/>
      <c r="G48" s="110"/>
      <c r="H48" s="23"/>
      <c r="I48" s="21"/>
      <c r="J48" s="21"/>
      <c r="K48" s="108"/>
      <c r="L48" s="104"/>
      <c r="M48" s="104"/>
      <c r="N48" s="104"/>
      <c r="O48" s="104"/>
      <c r="P48" s="103"/>
      <c r="Q48" s="104"/>
      <c r="R48" s="104"/>
      <c r="S48" s="104"/>
      <c r="T48" s="104"/>
      <c r="U48" s="104"/>
      <c r="V48" s="104"/>
    </row>
    <row r="49" spans="1:22" ht="13.5" hidden="1" customHeight="1">
      <c r="A49" s="208" t="s">
        <v>54</v>
      </c>
      <c r="B49" s="208"/>
      <c r="C49" s="208"/>
      <c r="D49" s="208"/>
      <c r="E49" s="208"/>
      <c r="F49" s="112"/>
      <c r="G49" s="108"/>
      <c r="H49" s="108"/>
      <c r="I49" s="71"/>
      <c r="J49" s="71"/>
      <c r="K49" s="108"/>
      <c r="L49" s="104"/>
      <c r="M49" s="104"/>
      <c r="N49" s="104"/>
      <c r="O49" s="104"/>
      <c r="P49" s="103"/>
      <c r="Q49" s="104"/>
      <c r="R49" s="104"/>
      <c r="S49" s="104"/>
      <c r="T49" s="104"/>
      <c r="U49" s="104"/>
      <c r="V49" s="104"/>
    </row>
    <row r="50" spans="1:22" ht="39.75" hidden="1" customHeight="1">
      <c r="A50" s="208" t="s">
        <v>59</v>
      </c>
      <c r="B50" s="208"/>
      <c r="C50" s="208"/>
      <c r="D50" s="208"/>
      <c r="E50" s="208"/>
      <c r="F50" s="114"/>
      <c r="G50" s="110"/>
      <c r="H50" s="23"/>
      <c r="I50" s="21"/>
      <c r="J50" s="21"/>
      <c r="K50" s="108"/>
      <c r="L50" s="104"/>
      <c r="M50" s="104"/>
      <c r="N50" s="104"/>
      <c r="O50" s="104"/>
      <c r="P50" s="103"/>
      <c r="Q50" s="104"/>
      <c r="R50" s="104"/>
      <c r="S50" s="104"/>
      <c r="T50" s="104"/>
      <c r="U50" s="104"/>
      <c r="V50" s="104"/>
    </row>
    <row r="51" spans="1:22" ht="15" customHeight="1">
      <c r="A51" s="208" t="s">
        <v>149</v>
      </c>
      <c r="B51" s="208"/>
      <c r="C51" s="208"/>
      <c r="D51" s="208"/>
      <c r="E51" s="208"/>
      <c r="F51" s="114">
        <v>5142525.25</v>
      </c>
      <c r="G51" s="110" t="s">
        <v>57</v>
      </c>
      <c r="H51" s="23">
        <v>202300010035050</v>
      </c>
      <c r="I51" s="21">
        <v>45475</v>
      </c>
      <c r="J51" s="21">
        <v>45475</v>
      </c>
      <c r="K51" s="108" t="s">
        <v>148</v>
      </c>
      <c r="L51" s="104"/>
      <c r="M51" s="104"/>
      <c r="N51" s="104"/>
      <c r="O51" s="104"/>
      <c r="P51" s="103"/>
      <c r="Q51" s="104"/>
      <c r="R51" s="104"/>
      <c r="S51" s="104"/>
      <c r="T51" s="104"/>
      <c r="U51" s="104"/>
      <c r="V51" s="104"/>
    </row>
    <row r="52" spans="1:22" ht="15" customHeight="1">
      <c r="A52" s="208" t="s">
        <v>149</v>
      </c>
      <c r="B52" s="208"/>
      <c r="C52" s="208"/>
      <c r="D52" s="208"/>
      <c r="E52" s="208"/>
      <c r="F52" s="114">
        <v>7190192.6200000001</v>
      </c>
      <c r="G52" s="110" t="s">
        <v>57</v>
      </c>
      <c r="H52" s="23">
        <v>202300010035050</v>
      </c>
      <c r="I52" s="21">
        <v>45505</v>
      </c>
      <c r="J52" s="21">
        <v>45505</v>
      </c>
      <c r="K52" s="108" t="s">
        <v>148</v>
      </c>
      <c r="L52" s="104"/>
      <c r="M52" s="104"/>
      <c r="N52" s="104"/>
      <c r="O52" s="104"/>
      <c r="P52" s="103"/>
      <c r="Q52" s="104"/>
      <c r="R52" s="104"/>
      <c r="S52" s="104"/>
      <c r="T52" s="104"/>
      <c r="U52" s="104"/>
      <c r="V52" s="104"/>
    </row>
    <row r="53" spans="1:22" ht="15" customHeight="1">
      <c r="A53" s="208" t="s">
        <v>149</v>
      </c>
      <c r="B53" s="208"/>
      <c r="C53" s="208"/>
      <c r="D53" s="208"/>
      <c r="E53" s="208"/>
      <c r="F53" s="114">
        <v>7190192.6200000001</v>
      </c>
      <c r="G53" s="110" t="s">
        <v>57</v>
      </c>
      <c r="H53" s="23">
        <v>202300010035050</v>
      </c>
      <c r="I53" s="21">
        <v>45537</v>
      </c>
      <c r="J53" s="21">
        <v>45537</v>
      </c>
      <c r="K53" s="108" t="s">
        <v>148</v>
      </c>
      <c r="L53" s="104"/>
      <c r="M53" s="104"/>
      <c r="N53" s="104"/>
      <c r="O53" s="104"/>
      <c r="P53" s="103"/>
      <c r="Q53" s="104"/>
      <c r="R53" s="104"/>
      <c r="S53" s="104"/>
      <c r="T53" s="104"/>
      <c r="U53" s="104"/>
      <c r="V53" s="104"/>
    </row>
    <row r="54" spans="1:22" ht="15" customHeight="1">
      <c r="A54" s="208" t="s">
        <v>149</v>
      </c>
      <c r="B54" s="208"/>
      <c r="C54" s="208"/>
      <c r="D54" s="208"/>
      <c r="E54" s="208"/>
      <c r="F54" s="114">
        <v>7190192.6200000001</v>
      </c>
      <c r="G54" s="151" t="s">
        <v>57</v>
      </c>
      <c r="H54" s="23">
        <v>202300010035050</v>
      </c>
      <c r="I54" s="21">
        <v>45566</v>
      </c>
      <c r="J54" s="21">
        <v>45566</v>
      </c>
      <c r="K54" s="147" t="s">
        <v>148</v>
      </c>
      <c r="L54" s="149"/>
      <c r="M54" s="149"/>
      <c r="N54" s="149"/>
      <c r="O54" s="149"/>
      <c r="P54" s="148"/>
      <c r="Q54" s="149"/>
      <c r="R54" s="149"/>
      <c r="S54" s="149"/>
      <c r="T54" s="149"/>
      <c r="U54" s="149"/>
      <c r="V54" s="149"/>
    </row>
    <row r="55" spans="1:22" ht="13.5" hidden="1" customHeight="1">
      <c r="A55" s="208" t="s">
        <v>147</v>
      </c>
      <c r="B55" s="208"/>
      <c r="C55" s="208"/>
      <c r="D55" s="208"/>
      <c r="E55" s="208"/>
      <c r="F55" s="114"/>
      <c r="G55" s="113"/>
      <c r="H55" s="113"/>
      <c r="I55" s="21"/>
      <c r="J55" s="21"/>
      <c r="K55" s="147"/>
      <c r="L55" s="104"/>
      <c r="M55" s="104"/>
      <c r="N55" s="104"/>
      <c r="O55" s="104"/>
      <c r="P55" s="103"/>
      <c r="Q55" s="104"/>
      <c r="R55" s="104"/>
      <c r="S55" s="104"/>
      <c r="T55" s="104"/>
      <c r="U55" s="104"/>
      <c r="V55" s="104"/>
    </row>
    <row r="56" spans="1:22" ht="13.5" hidden="1" customHeight="1">
      <c r="A56" s="208" t="s">
        <v>61</v>
      </c>
      <c r="B56" s="208"/>
      <c r="C56" s="208"/>
      <c r="D56" s="208"/>
      <c r="E56" s="208"/>
      <c r="F56" s="112"/>
      <c r="G56" s="108"/>
      <c r="H56" s="108"/>
      <c r="I56" s="71"/>
      <c r="J56" s="71"/>
      <c r="K56" s="108"/>
      <c r="L56" s="104"/>
      <c r="M56" s="104"/>
      <c r="N56" s="104"/>
      <c r="O56" s="104"/>
      <c r="P56" s="103"/>
      <c r="Q56" s="104"/>
      <c r="R56" s="104"/>
      <c r="S56" s="104"/>
      <c r="T56" s="104"/>
      <c r="U56" s="104"/>
      <c r="V56" s="104"/>
    </row>
    <row r="57" spans="1:22" ht="12.75" customHeight="1">
      <c r="A57" s="213" t="s">
        <v>62</v>
      </c>
      <c r="B57" s="213"/>
      <c r="C57" s="213"/>
      <c r="D57" s="213"/>
      <c r="E57" s="213"/>
      <c r="F57" s="111">
        <f>SUM(F48:F56)</f>
        <v>26713103.110000003</v>
      </c>
      <c r="G57" s="24"/>
      <c r="H57" s="25"/>
      <c r="I57" s="25"/>
      <c r="J57" s="25"/>
      <c r="K57" s="25"/>
      <c r="L57" s="104"/>
      <c r="M57" s="104"/>
      <c r="N57" s="104"/>
      <c r="O57" s="104"/>
      <c r="P57" s="103"/>
      <c r="Q57" s="104"/>
      <c r="R57" s="104"/>
      <c r="S57" s="104"/>
      <c r="T57" s="104"/>
      <c r="U57" s="104"/>
      <c r="V57" s="104"/>
    </row>
    <row r="58" spans="1:22" ht="21" hidden="1" customHeight="1">
      <c r="A58" s="211" t="s">
        <v>63</v>
      </c>
      <c r="B58" s="211"/>
      <c r="C58" s="211"/>
      <c r="D58" s="211"/>
      <c r="E58" s="211"/>
      <c r="F58" s="211"/>
      <c r="G58" s="211"/>
      <c r="H58" s="211"/>
      <c r="I58" s="103"/>
      <c r="J58" s="103"/>
      <c r="K58" s="103"/>
      <c r="L58" s="104"/>
      <c r="M58" s="104"/>
      <c r="N58" s="104"/>
      <c r="O58" s="104"/>
      <c r="P58" s="103"/>
      <c r="Q58" s="104"/>
      <c r="R58" s="104"/>
      <c r="S58" s="104"/>
      <c r="T58" s="104"/>
      <c r="U58" s="104"/>
      <c r="V58" s="104"/>
    </row>
    <row r="59" spans="1:22" ht="15.75" thickBot="1">
      <c r="A59" s="214"/>
      <c r="B59" s="214"/>
      <c r="C59" s="214"/>
      <c r="D59" s="214"/>
      <c r="E59" s="214"/>
      <c r="F59" s="214"/>
      <c r="G59" s="214"/>
      <c r="H59" s="214"/>
      <c r="I59" s="214"/>
      <c r="J59" s="214"/>
      <c r="K59" s="214"/>
      <c r="L59" s="214"/>
      <c r="M59" s="214"/>
      <c r="N59" s="214"/>
      <c r="O59" s="214"/>
      <c r="P59" s="104"/>
      <c r="Q59" s="104"/>
      <c r="R59" s="104"/>
      <c r="S59" s="104"/>
      <c r="T59" s="104"/>
      <c r="U59" s="104"/>
      <c r="V59" s="104"/>
    </row>
    <row r="60" spans="1:22" ht="29.25" customHeight="1" thickBot="1">
      <c r="A60" s="215" t="s">
        <v>146</v>
      </c>
      <c r="B60" s="215"/>
      <c r="C60" s="215"/>
      <c r="D60" s="215"/>
      <c r="E60" s="215"/>
      <c r="F60" s="215"/>
      <c r="G60" s="215"/>
      <c r="H60" s="215"/>
      <c r="I60" s="215"/>
      <c r="J60" s="215"/>
      <c r="K60" s="215"/>
      <c r="L60" s="104"/>
      <c r="M60" s="104"/>
      <c r="N60" s="104"/>
      <c r="O60" s="104"/>
      <c r="P60" s="104"/>
      <c r="Q60" s="104"/>
      <c r="R60" s="104"/>
      <c r="S60" s="104"/>
      <c r="T60" s="104"/>
      <c r="U60" s="104"/>
      <c r="V60" s="104"/>
    </row>
    <row r="61" spans="1:22">
      <c r="A61" s="104"/>
      <c r="B61" s="104"/>
      <c r="C61" s="16"/>
      <c r="D61" s="104"/>
      <c r="E61" s="104"/>
      <c r="F61" s="104"/>
      <c r="G61" s="104"/>
      <c r="H61" s="104"/>
      <c r="I61" s="104"/>
      <c r="J61" s="104"/>
      <c r="K61" s="104"/>
      <c r="L61" s="104"/>
      <c r="M61" s="104"/>
      <c r="N61" s="104"/>
      <c r="O61" s="104"/>
      <c r="P61" s="104"/>
      <c r="Q61" s="104"/>
      <c r="R61" s="104"/>
      <c r="S61" s="104"/>
      <c r="T61" s="104"/>
      <c r="U61" s="104"/>
      <c r="V61" s="104"/>
    </row>
    <row r="62" spans="1:22" ht="21" customHeight="1">
      <c r="A62" s="211" t="s">
        <v>64</v>
      </c>
      <c r="B62" s="211"/>
      <c r="C62" s="211"/>
      <c r="D62" s="211"/>
      <c r="E62" s="211"/>
      <c r="F62" s="211"/>
      <c r="G62" s="211"/>
      <c r="H62" s="211"/>
      <c r="I62" s="104"/>
      <c r="J62" s="104"/>
      <c r="K62" s="104"/>
      <c r="L62" s="104"/>
      <c r="M62" s="104"/>
      <c r="N62" s="104"/>
      <c r="O62" s="104"/>
      <c r="P62" s="104"/>
      <c r="Q62" s="104"/>
      <c r="R62" s="104"/>
      <c r="S62" s="104"/>
      <c r="T62" s="104"/>
      <c r="U62" s="104"/>
      <c r="V62" s="104"/>
    </row>
    <row r="63" spans="1:22">
      <c r="A63" s="104"/>
      <c r="B63" s="104"/>
      <c r="C63" s="16"/>
      <c r="D63" s="104"/>
      <c r="E63" s="104"/>
      <c r="F63" s="104"/>
      <c r="G63" s="104"/>
      <c r="H63" s="104"/>
      <c r="I63" s="104"/>
      <c r="J63" s="104"/>
      <c r="K63" s="104"/>
      <c r="L63" s="104"/>
      <c r="M63" s="104"/>
      <c r="N63" s="104"/>
      <c r="O63" s="104"/>
      <c r="P63" s="104"/>
      <c r="Q63" s="104"/>
      <c r="R63" s="104"/>
      <c r="S63" s="104"/>
      <c r="T63" s="104"/>
      <c r="U63" s="104"/>
      <c r="V63" s="104"/>
    </row>
    <row r="64" spans="1:22">
      <c r="A64" s="104"/>
      <c r="B64" s="104"/>
      <c r="C64" s="16"/>
      <c r="D64" s="104"/>
      <c r="E64" s="104"/>
      <c r="F64" s="104"/>
      <c r="G64" s="104"/>
      <c r="H64" s="104"/>
      <c r="I64" s="104"/>
      <c r="J64" s="104"/>
      <c r="K64" s="104"/>
      <c r="L64" s="104"/>
      <c r="M64" s="104"/>
      <c r="N64" s="104"/>
      <c r="O64" s="104"/>
      <c r="P64" s="104"/>
      <c r="Q64" s="104"/>
      <c r="R64" s="104"/>
      <c r="S64" s="104"/>
      <c r="T64" s="104"/>
      <c r="U64" s="104"/>
      <c r="V64" s="104"/>
    </row>
    <row r="65" spans="1:22">
      <c r="A65" s="104"/>
      <c r="B65" s="104"/>
      <c r="C65" s="16"/>
      <c r="D65" s="104"/>
      <c r="E65" s="104"/>
      <c r="F65" s="104"/>
      <c r="G65" s="104"/>
      <c r="H65" s="104"/>
      <c r="I65" s="104"/>
      <c r="J65" s="104"/>
      <c r="K65" s="104"/>
      <c r="L65" s="104"/>
      <c r="M65" s="104"/>
      <c r="N65" s="104"/>
      <c r="O65" s="104"/>
      <c r="P65" s="104"/>
      <c r="Q65" s="104"/>
      <c r="R65" s="104"/>
      <c r="S65" s="104"/>
      <c r="T65" s="104"/>
      <c r="U65" s="104"/>
      <c r="V65" s="104"/>
    </row>
    <row r="66" spans="1:22" ht="13.5" customHeight="1">
      <c r="A66" s="104"/>
      <c r="B66" s="104"/>
      <c r="C66" s="16"/>
      <c r="D66" s="212"/>
      <c r="E66" s="212"/>
      <c r="F66" s="212"/>
      <c r="I66" s="212"/>
      <c r="J66" s="212"/>
      <c r="K66" s="212"/>
      <c r="L66" s="212"/>
      <c r="M66" s="104"/>
      <c r="N66" s="104"/>
      <c r="O66" s="104"/>
      <c r="P66" s="104"/>
      <c r="Q66" s="104"/>
      <c r="R66" s="104"/>
      <c r="S66" s="104"/>
      <c r="T66" s="104"/>
      <c r="U66" s="104"/>
      <c r="V66" s="104"/>
    </row>
    <row r="67" spans="1:22" ht="36" customHeight="1">
      <c r="A67" s="104"/>
      <c r="B67" s="104"/>
      <c r="C67" s="16"/>
      <c r="D67" s="212"/>
      <c r="E67" s="212"/>
      <c r="F67" s="212"/>
      <c r="I67" s="212"/>
      <c r="J67" s="212"/>
      <c r="K67" s="212"/>
      <c r="L67" s="212"/>
      <c r="M67" s="104"/>
      <c r="N67" s="104"/>
      <c r="O67" s="104"/>
      <c r="P67" s="104"/>
      <c r="Q67" s="104"/>
      <c r="R67" s="104"/>
      <c r="S67" s="104"/>
      <c r="T67" s="104"/>
      <c r="U67" s="104"/>
      <c r="V67" s="104"/>
    </row>
    <row r="68" spans="1:22">
      <c r="A68" s="104"/>
      <c r="B68" s="104"/>
      <c r="C68" s="16"/>
      <c r="D68" s="104"/>
      <c r="E68" s="104"/>
      <c r="F68" s="104"/>
      <c r="G68" s="104"/>
      <c r="H68" s="104"/>
      <c r="I68" s="104"/>
      <c r="J68" s="104"/>
      <c r="K68" s="104"/>
      <c r="L68" s="104"/>
      <c r="M68" s="104"/>
      <c r="N68" s="104"/>
      <c r="O68" s="104"/>
      <c r="P68" s="104"/>
      <c r="Q68" s="104"/>
      <c r="R68" s="104"/>
      <c r="S68" s="104"/>
      <c r="T68" s="104"/>
      <c r="U68" s="104"/>
      <c r="V68" s="104"/>
    </row>
  </sheetData>
  <autoFilter ref="A47:K58" xr:uid="{816D3B46-F19F-477A-90B1-8F6B32DD3EE3}">
    <filterColumn colId="0" showButton="0"/>
    <filterColumn colId="1" showButton="0"/>
    <filterColumn colId="2" showButton="0"/>
    <filterColumn colId="3" showButton="0"/>
    <filterColumn colId="5">
      <customFilters>
        <customFilter operator="notEqual" val=" "/>
      </customFilters>
    </filterColumn>
  </autoFilter>
  <mergeCells count="53">
    <mergeCell ref="A56:E56"/>
    <mergeCell ref="A57:E57"/>
    <mergeCell ref="A58:H58"/>
    <mergeCell ref="A59:O59"/>
    <mergeCell ref="A60:K60"/>
    <mergeCell ref="A62:H62"/>
    <mergeCell ref="D66:F66"/>
    <mergeCell ref="I66:L66"/>
    <mergeCell ref="D67:F67"/>
    <mergeCell ref="I67:L67"/>
    <mergeCell ref="A49:E49"/>
    <mergeCell ref="A50:E50"/>
    <mergeCell ref="A51:E51"/>
    <mergeCell ref="A52:E52"/>
    <mergeCell ref="A55:E55"/>
    <mergeCell ref="A53:E53"/>
    <mergeCell ref="A54:E54"/>
    <mergeCell ref="A38:E38"/>
    <mergeCell ref="A39:E39"/>
    <mergeCell ref="A40:E40"/>
    <mergeCell ref="A41:E41"/>
    <mergeCell ref="A42:E42"/>
    <mergeCell ref="A43:E43"/>
    <mergeCell ref="A44:E44"/>
    <mergeCell ref="A46:K46"/>
    <mergeCell ref="A47:E47"/>
    <mergeCell ref="A48:E48"/>
    <mergeCell ref="V20:V21"/>
    <mergeCell ref="A14:V14"/>
    <mergeCell ref="A15:O15"/>
    <mergeCell ref="A16:V16"/>
    <mergeCell ref="A17:V17"/>
    <mergeCell ref="A18:V18"/>
    <mergeCell ref="A19:A21"/>
    <mergeCell ref="C19:V19"/>
    <mergeCell ref="B20:B21"/>
    <mergeCell ref="C20:C21"/>
    <mergeCell ref="D20:F20"/>
    <mergeCell ref="G20:I20"/>
    <mergeCell ref="K20:N20"/>
    <mergeCell ref="O20:P20"/>
    <mergeCell ref="R20:S20"/>
    <mergeCell ref="T20:U20"/>
    <mergeCell ref="A1:V1"/>
    <mergeCell ref="A3:V3"/>
    <mergeCell ref="A5:V5"/>
    <mergeCell ref="A6:N6"/>
    <mergeCell ref="A7:N7"/>
    <mergeCell ref="A8:V8"/>
    <mergeCell ref="A9:N9"/>
    <mergeCell ref="A10:N10"/>
    <mergeCell ref="A11:V11"/>
    <mergeCell ref="A13:V13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Roman,Normal"&amp;12&amp;Kffffff&amp;A</oddHeader>
    <oddFooter>&amp;C&amp;"Times New Roman,Normal"&amp;12&amp;KffffffPágina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D07A7C-6295-4D47-87EA-DB7C47849E62}">
  <sheetPr filterMode="1">
    <tabColor rgb="FFFFC000"/>
  </sheetPr>
  <dimension ref="A1:V95"/>
  <sheetViews>
    <sheetView tabSelected="1" workbookViewId="0">
      <selection sqref="A1:V87"/>
    </sheetView>
  </sheetViews>
  <sheetFormatPr defaultRowHeight="15"/>
  <cols>
    <col min="2" max="4" width="13.28515625" bestFit="1" customWidth="1"/>
    <col min="5" max="5" width="12.42578125" customWidth="1"/>
    <col min="6" max="6" width="12" customWidth="1"/>
    <col min="7" max="7" width="15.7109375" customWidth="1"/>
    <col min="8" max="8" width="16.7109375" customWidth="1"/>
    <col min="10" max="10" width="12.140625" bestFit="1" customWidth="1"/>
    <col min="11" max="11" width="18.28515625" customWidth="1"/>
    <col min="12" max="12" width="13.28515625" bestFit="1" customWidth="1"/>
    <col min="13" max="13" width="12.140625" bestFit="1" customWidth="1"/>
    <col min="17" max="17" width="23.28515625" customWidth="1"/>
    <col min="18" max="18" width="9.7109375" bestFit="1" customWidth="1"/>
    <col min="20" max="20" width="13.28515625" customWidth="1"/>
    <col min="22" max="22" width="13.28515625" bestFit="1" customWidth="1"/>
  </cols>
  <sheetData>
    <row r="1" spans="1:22" ht="26.2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00"/>
    </row>
    <row r="2" spans="1:2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35"/>
      <c r="P2" s="35"/>
      <c r="Q2" s="35"/>
      <c r="R2" s="35"/>
      <c r="S2" s="35"/>
      <c r="T2" s="35"/>
      <c r="U2" s="35"/>
      <c r="V2" s="34"/>
    </row>
    <row r="3" spans="1:22">
      <c r="A3" s="201" t="s">
        <v>144</v>
      </c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</row>
    <row r="4" spans="1:2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35"/>
      <c r="P4" s="35"/>
      <c r="Q4" s="35"/>
      <c r="R4" s="35"/>
      <c r="S4" s="35"/>
      <c r="T4" s="35"/>
      <c r="U4" s="35"/>
      <c r="V4" s="34"/>
    </row>
    <row r="5" spans="1:22">
      <c r="A5" s="196" t="s">
        <v>2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196"/>
      <c r="R5" s="196"/>
      <c r="S5" s="196"/>
      <c r="T5" s="196"/>
      <c r="U5" s="196"/>
      <c r="V5" s="196"/>
    </row>
    <row r="6" spans="1:22">
      <c r="A6" s="197" t="s">
        <v>3</v>
      </c>
      <c r="B6" s="197"/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7"/>
      <c r="N6" s="197"/>
      <c r="O6" s="35"/>
      <c r="P6" s="35"/>
      <c r="Q6" s="35"/>
      <c r="R6" s="35"/>
      <c r="S6" s="35"/>
      <c r="T6" s="35"/>
      <c r="U6" s="35"/>
      <c r="V6" s="34"/>
    </row>
    <row r="7" spans="1:22">
      <c r="A7" s="198"/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35"/>
      <c r="P7" s="35"/>
      <c r="Q7" s="35"/>
      <c r="R7" s="35"/>
      <c r="S7" s="35"/>
      <c r="T7" s="35"/>
      <c r="U7" s="35"/>
      <c r="V7" s="34"/>
    </row>
    <row r="8" spans="1:22">
      <c r="A8" s="196" t="s">
        <v>67</v>
      </c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  <c r="V8" s="196"/>
    </row>
    <row r="9" spans="1:22">
      <c r="A9" s="197" t="s">
        <v>68</v>
      </c>
      <c r="B9" s="197"/>
      <c r="C9" s="197"/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35"/>
      <c r="P9" s="35"/>
      <c r="Q9" s="35"/>
      <c r="R9" s="35"/>
      <c r="S9" s="35"/>
      <c r="T9" s="35"/>
      <c r="U9" s="35"/>
      <c r="V9" s="34"/>
    </row>
    <row r="10" spans="1:22">
      <c r="A10" s="198"/>
      <c r="B10" s="198"/>
      <c r="C10" s="198"/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35"/>
      <c r="P10" s="35"/>
      <c r="Q10" s="35"/>
      <c r="R10" s="35"/>
      <c r="S10" s="35"/>
      <c r="T10" s="35"/>
      <c r="U10" s="35"/>
      <c r="V10" s="34"/>
    </row>
    <row r="11" spans="1:22">
      <c r="A11" s="196" t="s">
        <v>69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6"/>
      <c r="Q11" s="196"/>
      <c r="R11" s="196"/>
      <c r="S11" s="196"/>
      <c r="T11" s="196"/>
      <c r="U11" s="196"/>
      <c r="V11" s="196"/>
    </row>
    <row r="12" spans="1:22" ht="15.75" thickBot="1">
      <c r="A12" s="197"/>
      <c r="B12" s="197"/>
      <c r="C12" s="197"/>
      <c r="D12" s="197"/>
      <c r="E12" s="197"/>
      <c r="F12" s="197"/>
      <c r="G12" s="197"/>
      <c r="H12" s="197"/>
      <c r="I12" s="197"/>
      <c r="J12" s="197"/>
      <c r="K12" s="197"/>
      <c r="L12" s="197"/>
      <c r="M12" s="197"/>
      <c r="N12" s="197"/>
      <c r="O12" s="35"/>
      <c r="P12" s="35"/>
      <c r="Q12" s="35"/>
      <c r="R12" s="35"/>
      <c r="S12" s="35"/>
      <c r="T12" s="35"/>
      <c r="U12" s="35"/>
      <c r="V12" s="34"/>
    </row>
    <row r="13" spans="1:22" ht="15.75" thickBot="1">
      <c r="A13" s="199" t="s">
        <v>198</v>
      </c>
      <c r="B13" s="199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</row>
    <row r="14" spans="1:22" ht="15.75" thickBot="1">
      <c r="A14" s="199" t="s">
        <v>70</v>
      </c>
      <c r="B14" s="199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</row>
    <row r="15" spans="1:22" ht="15.75" thickBot="1">
      <c r="A15" s="203"/>
      <c r="B15" s="203"/>
      <c r="C15" s="203"/>
      <c r="D15" s="203"/>
      <c r="E15" s="203"/>
      <c r="F15" s="203"/>
      <c r="G15" s="203"/>
      <c r="H15" s="203"/>
      <c r="I15" s="203"/>
      <c r="J15" s="203"/>
      <c r="K15" s="203"/>
      <c r="L15" s="203"/>
      <c r="M15" s="203"/>
      <c r="N15" s="203"/>
      <c r="O15" s="203"/>
      <c r="P15" s="36"/>
      <c r="Q15" s="36"/>
      <c r="R15" s="36"/>
      <c r="S15" s="36"/>
      <c r="T15" s="36"/>
      <c r="U15" s="36"/>
      <c r="V15" s="32"/>
    </row>
    <row r="16" spans="1:22" ht="15.75" thickBot="1">
      <c r="A16" s="199" t="s">
        <v>71</v>
      </c>
      <c r="B16" s="199"/>
      <c r="C16" s="199"/>
      <c r="D16" s="199"/>
      <c r="E16" s="199"/>
      <c r="F16" s="199"/>
      <c r="G16" s="199"/>
      <c r="H16" s="199"/>
      <c r="I16" s="199"/>
      <c r="J16" s="199"/>
      <c r="K16" s="199"/>
      <c r="L16" s="199"/>
      <c r="M16" s="199"/>
      <c r="N16" s="199"/>
      <c r="O16" s="199"/>
      <c r="P16" s="199"/>
      <c r="Q16" s="199"/>
      <c r="R16" s="199"/>
      <c r="S16" s="199"/>
      <c r="T16" s="199"/>
      <c r="U16" s="199"/>
      <c r="V16" s="199"/>
    </row>
    <row r="17" spans="1:22" ht="15.75" thickBot="1">
      <c r="A17" s="199" t="s">
        <v>4</v>
      </c>
      <c r="B17" s="199"/>
      <c r="C17" s="199"/>
      <c r="D17" s="199"/>
      <c r="E17" s="199"/>
      <c r="F17" s="199"/>
      <c r="G17" s="199"/>
      <c r="H17" s="199"/>
      <c r="I17" s="199"/>
      <c r="J17" s="199"/>
      <c r="K17" s="199"/>
      <c r="L17" s="199"/>
      <c r="M17" s="199"/>
      <c r="N17" s="199"/>
      <c r="O17" s="199"/>
      <c r="P17" s="199"/>
      <c r="Q17" s="199"/>
      <c r="R17" s="199"/>
      <c r="S17" s="199"/>
      <c r="T17" s="199"/>
      <c r="U17" s="199"/>
      <c r="V17" s="199"/>
    </row>
    <row r="18" spans="1:22" ht="15.75" thickBot="1">
      <c r="A18" s="204" t="s">
        <v>5</v>
      </c>
      <c r="B18" s="204"/>
      <c r="C18" s="204"/>
      <c r="D18" s="204"/>
      <c r="E18" s="204"/>
      <c r="F18" s="204"/>
      <c r="G18" s="204"/>
      <c r="H18" s="204"/>
      <c r="I18" s="204"/>
      <c r="J18" s="204"/>
      <c r="K18" s="204"/>
      <c r="L18" s="204"/>
      <c r="M18" s="204"/>
      <c r="N18" s="204"/>
      <c r="O18" s="204"/>
      <c r="P18" s="204"/>
      <c r="Q18" s="204"/>
      <c r="R18" s="204"/>
      <c r="S18" s="204"/>
      <c r="T18" s="204"/>
      <c r="U18" s="204"/>
      <c r="V18" s="204"/>
    </row>
    <row r="19" spans="1:22" ht="15.75" thickBot="1">
      <c r="A19" s="205" t="s">
        <v>6</v>
      </c>
      <c r="B19" s="2"/>
      <c r="C19" s="206" t="s">
        <v>7</v>
      </c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6"/>
      <c r="S19" s="206"/>
      <c r="T19" s="206"/>
      <c r="U19" s="206"/>
      <c r="V19" s="206"/>
    </row>
    <row r="20" spans="1:22" ht="39" thickBot="1">
      <c r="A20" s="205"/>
      <c r="B20" s="207" t="s">
        <v>8</v>
      </c>
      <c r="C20" s="202" t="s">
        <v>9</v>
      </c>
      <c r="D20" s="221" t="s">
        <v>10</v>
      </c>
      <c r="E20" s="221"/>
      <c r="F20" s="221"/>
      <c r="G20" s="221" t="s">
        <v>11</v>
      </c>
      <c r="H20" s="221"/>
      <c r="I20" s="221"/>
      <c r="J20" s="37" t="s">
        <v>12</v>
      </c>
      <c r="K20" s="221" t="s">
        <v>13</v>
      </c>
      <c r="L20" s="221"/>
      <c r="M20" s="221"/>
      <c r="N20" s="221"/>
      <c r="O20" s="221" t="s">
        <v>14</v>
      </c>
      <c r="P20" s="221"/>
      <c r="Q20" s="37" t="s">
        <v>15</v>
      </c>
      <c r="R20" s="221" t="s">
        <v>16</v>
      </c>
      <c r="S20" s="221"/>
      <c r="T20" s="221" t="s">
        <v>17</v>
      </c>
      <c r="U20" s="221"/>
      <c r="V20" s="202" t="s">
        <v>18</v>
      </c>
    </row>
    <row r="21" spans="1:22" ht="51.75" thickBot="1">
      <c r="A21" s="205"/>
      <c r="B21" s="207"/>
      <c r="C21" s="202"/>
      <c r="D21" s="4" t="s">
        <v>19</v>
      </c>
      <c r="E21" s="4" t="s">
        <v>20</v>
      </c>
      <c r="F21" s="4" t="s">
        <v>21</v>
      </c>
      <c r="G21" s="4" t="s">
        <v>19</v>
      </c>
      <c r="H21" s="4" t="s">
        <v>20</v>
      </c>
      <c r="I21" s="4" t="s">
        <v>21</v>
      </c>
      <c r="J21" s="4" t="s">
        <v>19</v>
      </c>
      <c r="K21" s="4" t="s">
        <v>22</v>
      </c>
      <c r="L21" s="4" t="s">
        <v>19</v>
      </c>
      <c r="M21" s="4" t="s">
        <v>20</v>
      </c>
      <c r="N21" s="4" t="s">
        <v>21</v>
      </c>
      <c r="O21" s="4" t="s">
        <v>19</v>
      </c>
      <c r="P21" s="4" t="s">
        <v>20</v>
      </c>
      <c r="Q21" s="4"/>
      <c r="R21" s="4" t="s">
        <v>19</v>
      </c>
      <c r="S21" s="4" t="s">
        <v>20</v>
      </c>
      <c r="T21" s="4" t="s">
        <v>19</v>
      </c>
      <c r="U21" s="4" t="s">
        <v>23</v>
      </c>
      <c r="V21" s="202"/>
    </row>
    <row r="22" spans="1:22" ht="15.75" thickBot="1">
      <c r="A22" s="38">
        <v>45292</v>
      </c>
      <c r="B22" s="164">
        <v>5850966.7699999996</v>
      </c>
      <c r="C22" s="164">
        <v>5850966.7699999996</v>
      </c>
      <c r="D22" s="164">
        <v>42592327.43</v>
      </c>
      <c r="E22" s="164"/>
      <c r="F22" s="164"/>
      <c r="G22" s="164">
        <v>11452592.08</v>
      </c>
      <c r="H22" s="169"/>
      <c r="I22" s="169"/>
      <c r="J22" s="170">
        <v>69783.23</v>
      </c>
      <c r="K22" s="42">
        <v>45292</v>
      </c>
      <c r="L22" s="43">
        <v>5706296.04</v>
      </c>
      <c r="M22" s="173"/>
      <c r="N22" s="174"/>
      <c r="O22" s="174"/>
      <c r="P22" s="174"/>
      <c r="Q22" s="174"/>
      <c r="R22" s="174"/>
      <c r="S22" s="174"/>
      <c r="T22" s="174"/>
      <c r="U22" s="174"/>
      <c r="V22" s="177">
        <f t="shared" ref="V22:V53" si="0">L22+M22+N22+R22+S22+T22+U22</f>
        <v>5706296.04</v>
      </c>
    </row>
    <row r="23" spans="1:22" ht="15.75" thickBot="1">
      <c r="A23" s="46">
        <v>45323</v>
      </c>
      <c r="B23" s="169">
        <v>5852026.4699999997</v>
      </c>
      <c r="C23" s="169">
        <v>5852026.4699999997</v>
      </c>
      <c r="D23" s="164"/>
      <c r="E23" s="164"/>
      <c r="F23" s="164"/>
      <c r="G23" s="164">
        <v>5781973.79</v>
      </c>
      <c r="H23" s="12"/>
      <c r="I23" s="12"/>
      <c r="J23" s="171">
        <v>56614.400000000001</v>
      </c>
      <c r="K23" s="42">
        <v>45292</v>
      </c>
      <c r="L23" s="43">
        <v>35677.75</v>
      </c>
      <c r="M23" s="173"/>
      <c r="N23" s="173"/>
      <c r="O23" s="173"/>
      <c r="P23" s="173"/>
      <c r="Q23" s="173"/>
      <c r="R23" s="173"/>
      <c r="S23" s="173"/>
      <c r="T23" s="173"/>
      <c r="U23" s="173"/>
      <c r="V23" s="177">
        <f t="shared" si="0"/>
        <v>35677.75</v>
      </c>
    </row>
    <row r="24" spans="1:22" ht="15.75" thickBot="1">
      <c r="A24" s="46">
        <v>45323</v>
      </c>
      <c r="B24" s="169"/>
      <c r="C24" s="169"/>
      <c r="D24" s="164"/>
      <c r="E24" s="164"/>
      <c r="F24" s="164"/>
      <c r="G24" s="169"/>
      <c r="H24" s="12"/>
      <c r="I24" s="12"/>
      <c r="J24" s="171"/>
      <c r="K24" s="42">
        <v>45289</v>
      </c>
      <c r="L24" s="43"/>
      <c r="M24" s="173"/>
      <c r="N24" s="173"/>
      <c r="O24" s="173"/>
      <c r="P24" s="173"/>
      <c r="Q24" s="173"/>
      <c r="R24" s="173">
        <v>48234.14</v>
      </c>
      <c r="S24" s="173"/>
      <c r="T24" s="173"/>
      <c r="U24" s="173"/>
      <c r="V24" s="177">
        <f t="shared" si="0"/>
        <v>48234.14</v>
      </c>
    </row>
    <row r="25" spans="1:22" ht="15.75" thickBot="1">
      <c r="A25" s="46">
        <v>45323</v>
      </c>
      <c r="B25" s="169"/>
      <c r="C25" s="169"/>
      <c r="D25" s="164"/>
      <c r="E25" s="164"/>
      <c r="F25" s="164"/>
      <c r="G25" s="169"/>
      <c r="H25" s="169"/>
      <c r="I25" s="12"/>
      <c r="J25" s="171"/>
      <c r="K25" s="42">
        <v>45231</v>
      </c>
      <c r="L25" s="43"/>
      <c r="M25" s="173"/>
      <c r="N25" s="173"/>
      <c r="O25" s="173"/>
      <c r="P25" s="173"/>
      <c r="Q25" s="173"/>
      <c r="R25" s="173">
        <v>35575.18</v>
      </c>
      <c r="S25" s="173"/>
      <c r="T25" s="173"/>
      <c r="U25" s="173"/>
      <c r="V25" s="177">
        <f t="shared" si="0"/>
        <v>35575.18</v>
      </c>
    </row>
    <row r="26" spans="1:22" ht="15.75" thickBot="1">
      <c r="A26" s="46">
        <v>45323</v>
      </c>
      <c r="B26" s="169"/>
      <c r="C26" s="169"/>
      <c r="D26" s="164"/>
      <c r="E26" s="164"/>
      <c r="F26" s="164"/>
      <c r="G26" s="169"/>
      <c r="H26" s="169"/>
      <c r="I26" s="12"/>
      <c r="J26" s="171"/>
      <c r="K26" s="42">
        <v>45323</v>
      </c>
      <c r="L26" s="43">
        <v>5746296.04</v>
      </c>
      <c r="M26" s="173"/>
      <c r="N26" s="173"/>
      <c r="O26" s="173"/>
      <c r="P26" s="173"/>
      <c r="Q26" s="173"/>
      <c r="R26" s="173"/>
      <c r="S26" s="173"/>
      <c r="T26" s="173"/>
      <c r="U26" s="173"/>
      <c r="V26" s="177">
        <f t="shared" si="0"/>
        <v>5746296.04</v>
      </c>
    </row>
    <row r="27" spans="1:22" ht="15.75" thickBot="1">
      <c r="A27" s="38">
        <v>45352</v>
      </c>
      <c r="B27" s="169">
        <v>5847787.8499999996</v>
      </c>
      <c r="C27" s="169">
        <v>5847787.8499999996</v>
      </c>
      <c r="D27" s="164"/>
      <c r="E27" s="164"/>
      <c r="F27" s="164"/>
      <c r="G27" s="169">
        <v>34539.019999999997</v>
      </c>
      <c r="H27" s="169"/>
      <c r="I27" s="12"/>
      <c r="J27" s="171">
        <v>52962.45</v>
      </c>
      <c r="K27" s="42">
        <v>45292</v>
      </c>
      <c r="L27" s="43">
        <v>4670.7299999999996</v>
      </c>
      <c r="M27" s="173"/>
      <c r="N27" s="173"/>
      <c r="O27" s="173"/>
      <c r="P27" s="173"/>
      <c r="Q27" s="173"/>
      <c r="R27" s="173"/>
      <c r="S27" s="173"/>
      <c r="T27" s="173"/>
      <c r="U27" s="173"/>
      <c r="V27" s="177">
        <f t="shared" si="0"/>
        <v>4670.7299999999996</v>
      </c>
    </row>
    <row r="28" spans="1:22" ht="15.75" thickBot="1">
      <c r="A28" s="38">
        <v>45352</v>
      </c>
      <c r="B28" s="169"/>
      <c r="C28" s="169"/>
      <c r="D28" s="164"/>
      <c r="E28" s="164"/>
      <c r="F28" s="164"/>
      <c r="G28" s="169"/>
      <c r="H28" s="169"/>
      <c r="I28" s="12"/>
      <c r="J28" s="171"/>
      <c r="K28" s="42">
        <v>45289</v>
      </c>
      <c r="L28" s="43"/>
      <c r="M28" s="173"/>
      <c r="N28" s="173"/>
      <c r="O28" s="173"/>
      <c r="P28" s="173"/>
      <c r="Q28" s="173"/>
      <c r="R28" s="173"/>
      <c r="S28" s="173"/>
      <c r="T28" s="173">
        <v>214452.12</v>
      </c>
      <c r="U28" s="173"/>
      <c r="V28" s="177">
        <f t="shared" si="0"/>
        <v>214452.12</v>
      </c>
    </row>
    <row r="29" spans="1:22" ht="15.75" thickBot="1">
      <c r="A29" s="38">
        <v>45352</v>
      </c>
      <c r="B29" s="169"/>
      <c r="C29" s="169"/>
      <c r="D29" s="164"/>
      <c r="E29" s="164"/>
      <c r="F29" s="164"/>
      <c r="G29" s="169"/>
      <c r="H29" s="169"/>
      <c r="I29" s="12"/>
      <c r="J29" s="171"/>
      <c r="K29" s="42">
        <v>45323</v>
      </c>
      <c r="L29" s="43">
        <v>5730.43</v>
      </c>
      <c r="M29" s="173"/>
      <c r="N29" s="173"/>
      <c r="O29" s="173"/>
      <c r="P29" s="173"/>
      <c r="Q29" s="173"/>
      <c r="R29" s="173"/>
      <c r="S29" s="173"/>
      <c r="T29" s="173"/>
      <c r="U29" s="173"/>
      <c r="V29" s="177">
        <f t="shared" si="0"/>
        <v>5730.43</v>
      </c>
    </row>
    <row r="30" spans="1:22" ht="15.75" thickBot="1">
      <c r="A30" s="38">
        <v>45352</v>
      </c>
      <c r="B30" s="169"/>
      <c r="C30" s="169"/>
      <c r="D30" s="164"/>
      <c r="E30" s="164"/>
      <c r="F30" s="164"/>
      <c r="G30" s="169"/>
      <c r="H30" s="169"/>
      <c r="I30" s="12"/>
      <c r="J30" s="171"/>
      <c r="K30" s="42">
        <v>45380</v>
      </c>
      <c r="L30" s="43">
        <v>5746296.04</v>
      </c>
      <c r="M30" s="173"/>
      <c r="N30" s="173"/>
      <c r="O30" s="173"/>
      <c r="P30" s="173"/>
      <c r="Q30" s="173"/>
      <c r="R30" s="173"/>
      <c r="S30" s="173"/>
      <c r="T30" s="173"/>
      <c r="U30" s="173"/>
      <c r="V30" s="177">
        <f t="shared" si="0"/>
        <v>5746296.04</v>
      </c>
    </row>
    <row r="31" spans="1:22" ht="15.75" thickBot="1">
      <c r="A31" s="46">
        <v>45383</v>
      </c>
      <c r="B31" s="169">
        <f>5846296.04+15680.7</f>
        <v>5861976.7400000002</v>
      </c>
      <c r="C31" s="169">
        <f>5846296.04+15680.7</f>
        <v>5861976.7400000002</v>
      </c>
      <c r="D31" s="164">
        <v>11338644.609999999</v>
      </c>
      <c r="E31" s="164">
        <v>582619.88</v>
      </c>
      <c r="F31" s="164"/>
      <c r="G31" s="169">
        <v>10926692.6</v>
      </c>
      <c r="H31" s="169">
        <v>582619.88</v>
      </c>
      <c r="I31" s="12"/>
      <c r="J31" s="171">
        <v>667853.80000000005</v>
      </c>
      <c r="K31" s="42">
        <v>45292</v>
      </c>
      <c r="L31" s="43">
        <v>34539.019999999997</v>
      </c>
      <c r="M31" s="173"/>
      <c r="N31" s="173"/>
      <c r="O31" s="173"/>
      <c r="P31" s="173"/>
      <c r="Q31" s="173"/>
      <c r="R31" s="173"/>
      <c r="S31" s="173"/>
      <c r="T31" s="173"/>
      <c r="U31" s="173"/>
      <c r="V31" s="177">
        <f t="shared" si="0"/>
        <v>34539.019999999997</v>
      </c>
    </row>
    <row r="32" spans="1:22" ht="15.75" thickBot="1">
      <c r="A32" s="46">
        <v>45383</v>
      </c>
      <c r="B32" s="169"/>
      <c r="C32" s="169"/>
      <c r="D32" s="164"/>
      <c r="E32" s="164"/>
      <c r="F32" s="164"/>
      <c r="G32" s="169"/>
      <c r="H32" s="169"/>
      <c r="I32" s="12"/>
      <c r="J32" s="171"/>
      <c r="K32" s="42">
        <v>45323</v>
      </c>
      <c r="L32" s="43">
        <v>43385.599999999999</v>
      </c>
      <c r="M32" s="173"/>
      <c r="N32" s="173"/>
      <c r="O32" s="173"/>
      <c r="P32" s="173"/>
      <c r="Q32" s="173"/>
      <c r="R32" s="173"/>
      <c r="S32" s="173"/>
      <c r="T32" s="173"/>
      <c r="U32" s="173"/>
      <c r="V32" s="177">
        <f t="shared" si="0"/>
        <v>43385.599999999999</v>
      </c>
    </row>
    <row r="33" spans="1:22" ht="15.75" thickBot="1">
      <c r="A33" s="46">
        <v>45383</v>
      </c>
      <c r="B33" s="169"/>
      <c r="C33" s="169"/>
      <c r="D33" s="164"/>
      <c r="E33" s="164"/>
      <c r="F33" s="164"/>
      <c r="G33" s="169"/>
      <c r="H33" s="169"/>
      <c r="I33" s="12"/>
      <c r="J33" s="172"/>
      <c r="K33" s="42">
        <v>45352</v>
      </c>
      <c r="L33" s="43">
        <v>1491.81</v>
      </c>
      <c r="M33" s="173">
        <v>11639.88</v>
      </c>
      <c r="N33" s="173"/>
      <c r="O33" s="173"/>
      <c r="P33" s="173"/>
      <c r="Q33" s="173"/>
      <c r="R33" s="173"/>
      <c r="S33" s="173"/>
      <c r="T33" s="173"/>
      <c r="U33" s="173"/>
      <c r="V33" s="177">
        <f t="shared" si="0"/>
        <v>13131.689999999999</v>
      </c>
    </row>
    <row r="34" spans="1:22" ht="15.75" thickBot="1">
      <c r="A34" s="46">
        <v>45383</v>
      </c>
      <c r="B34" s="169"/>
      <c r="C34" s="169"/>
      <c r="D34" s="164"/>
      <c r="E34" s="164"/>
      <c r="F34" s="164"/>
      <c r="G34" s="169"/>
      <c r="H34" s="169"/>
      <c r="I34" s="12"/>
      <c r="J34" s="172"/>
      <c r="K34" s="42">
        <v>45383</v>
      </c>
      <c r="L34" s="43">
        <v>5137010.96</v>
      </c>
      <c r="M34" s="173">
        <v>570980</v>
      </c>
      <c r="N34" s="173"/>
      <c r="O34" s="173"/>
      <c r="P34" s="173"/>
      <c r="Q34" s="173"/>
      <c r="R34" s="173"/>
      <c r="S34" s="173"/>
      <c r="T34" s="173"/>
      <c r="U34" s="173"/>
      <c r="V34" s="177">
        <f t="shared" si="0"/>
        <v>5707990.96</v>
      </c>
    </row>
    <row r="35" spans="1:22" ht="15.75" thickBot="1">
      <c r="A35" s="38">
        <v>45413</v>
      </c>
      <c r="B35" s="169">
        <f>7222114.84233333+16740.63</f>
        <v>7238855.4723333297</v>
      </c>
      <c r="C35" s="169">
        <f>7222114.84233333+16740.63</f>
        <v>7238855.4723333297</v>
      </c>
      <c r="D35" s="164"/>
      <c r="E35" s="164"/>
      <c r="F35" s="164"/>
      <c r="G35" s="169">
        <v>8592413.2200000007</v>
      </c>
      <c r="H35" s="169"/>
      <c r="I35" s="12"/>
      <c r="J35" s="172">
        <v>56138.84</v>
      </c>
      <c r="K35" s="42">
        <v>45352</v>
      </c>
      <c r="L35" s="43">
        <v>47037.55</v>
      </c>
      <c r="M35" s="173"/>
      <c r="N35" s="173"/>
      <c r="O35" s="173"/>
      <c r="P35" s="173"/>
      <c r="Q35" s="173"/>
      <c r="R35" s="173"/>
      <c r="S35" s="173"/>
      <c r="T35" s="173"/>
      <c r="U35" s="173"/>
      <c r="V35" s="177">
        <f t="shared" si="0"/>
        <v>47037.55</v>
      </c>
    </row>
    <row r="36" spans="1:22" ht="15.75" thickBot="1">
      <c r="A36" s="38">
        <v>45413</v>
      </c>
      <c r="B36" s="169"/>
      <c r="C36" s="169"/>
      <c r="D36" s="164"/>
      <c r="E36" s="164"/>
      <c r="F36" s="164"/>
      <c r="G36" s="169"/>
      <c r="H36" s="169"/>
      <c r="I36" s="12"/>
      <c r="J36" s="172"/>
      <c r="K36" s="42">
        <v>45383</v>
      </c>
      <c r="L36" s="43">
        <v>15680.7</v>
      </c>
      <c r="M36" s="173"/>
      <c r="N36" s="173"/>
      <c r="O36" s="173"/>
      <c r="P36" s="173"/>
      <c r="Q36" s="173"/>
      <c r="R36" s="173"/>
      <c r="S36" s="173"/>
      <c r="T36" s="173"/>
      <c r="U36" s="173"/>
      <c r="V36" s="177">
        <f t="shared" si="0"/>
        <v>15680.7</v>
      </c>
    </row>
    <row r="37" spans="1:22" ht="15.75" thickBot="1">
      <c r="A37" s="38">
        <v>45413</v>
      </c>
      <c r="B37" s="169"/>
      <c r="C37" s="169"/>
      <c r="D37" s="164"/>
      <c r="E37" s="164"/>
      <c r="F37" s="164"/>
      <c r="G37" s="169"/>
      <c r="H37" s="169"/>
      <c r="I37" s="12"/>
      <c r="J37" s="172"/>
      <c r="K37" s="42">
        <v>45413</v>
      </c>
      <c r="L37" s="43">
        <v>7122114.8399999999</v>
      </c>
      <c r="M37" s="173"/>
      <c r="N37" s="173"/>
      <c r="O37" s="173"/>
      <c r="P37" s="173"/>
      <c r="Q37" s="173"/>
      <c r="R37" s="173"/>
      <c r="S37" s="173"/>
      <c r="T37" s="173"/>
      <c r="U37" s="173"/>
      <c r="V37" s="177">
        <f t="shared" si="0"/>
        <v>7122114.8399999999</v>
      </c>
    </row>
    <row r="38" spans="1:22" ht="15.75" thickBot="1">
      <c r="A38" s="46">
        <v>45444</v>
      </c>
      <c r="B38" s="169">
        <v>7269556.8700000001</v>
      </c>
      <c r="C38" s="169">
        <v>7269556.8700000001</v>
      </c>
      <c r="D38" s="164">
        <v>16740.63</v>
      </c>
      <c r="E38" s="164">
        <v>392989.52</v>
      </c>
      <c r="F38" s="164"/>
      <c r="G38" s="169">
        <v>16740.63</v>
      </c>
      <c r="H38" s="169">
        <v>392989.52</v>
      </c>
      <c r="I38" s="12"/>
      <c r="J38" s="172">
        <v>50869.82</v>
      </c>
      <c r="K38" s="42">
        <v>45413</v>
      </c>
      <c r="L38" s="43">
        <v>16740.63</v>
      </c>
      <c r="M38" s="173"/>
      <c r="N38" s="173"/>
      <c r="O38" s="173"/>
      <c r="P38" s="173"/>
      <c r="Q38" s="173"/>
      <c r="R38" s="173"/>
      <c r="S38" s="173"/>
      <c r="T38" s="173"/>
      <c r="U38" s="173"/>
      <c r="V38" s="177">
        <f t="shared" si="0"/>
        <v>16740.63</v>
      </c>
    </row>
    <row r="39" spans="1:22" ht="15.75" thickBot="1">
      <c r="A39" s="46">
        <v>45444</v>
      </c>
      <c r="B39" s="169"/>
      <c r="C39" s="169"/>
      <c r="D39" s="164"/>
      <c r="E39" s="164"/>
      <c r="F39" s="164"/>
      <c r="G39" s="169"/>
      <c r="H39" s="169"/>
      <c r="I39" s="12"/>
      <c r="J39" s="172"/>
      <c r="K39" s="42">
        <v>45444</v>
      </c>
      <c r="L39" s="43">
        <v>7169556.8700000001</v>
      </c>
      <c r="M39" s="173">
        <v>23250</v>
      </c>
      <c r="N39" s="173"/>
      <c r="O39" s="173"/>
      <c r="P39" s="173"/>
      <c r="Q39" s="173"/>
      <c r="R39" s="173"/>
      <c r="S39" s="173"/>
      <c r="T39" s="173"/>
      <c r="U39" s="173"/>
      <c r="V39" s="177">
        <f t="shared" si="0"/>
        <v>7192806.8700000001</v>
      </c>
    </row>
    <row r="40" spans="1:22" ht="15.75" thickBot="1">
      <c r="A40" s="38">
        <v>45474</v>
      </c>
      <c r="B40" s="169">
        <f>7269556.87+22258.47</f>
        <v>7291815.3399999999</v>
      </c>
      <c r="C40" s="169">
        <f>7269556.87+22258.47</f>
        <v>7291815.3399999999</v>
      </c>
      <c r="D40" s="164">
        <v>21918630.809999999</v>
      </c>
      <c r="E40" s="164">
        <v>1546479</v>
      </c>
      <c r="F40" s="164"/>
      <c r="G40" s="169">
        <v>7254849.3099999996</v>
      </c>
      <c r="H40" s="169">
        <v>1546479</v>
      </c>
      <c r="I40" s="12"/>
      <c r="J40" s="172">
        <v>42330.66</v>
      </c>
      <c r="K40" s="42">
        <v>45474</v>
      </c>
      <c r="L40" s="43">
        <v>7169556.8700000001</v>
      </c>
      <c r="M40" s="173">
        <v>1877259.52</v>
      </c>
      <c r="N40" s="173"/>
      <c r="O40" s="173"/>
      <c r="P40" s="173"/>
      <c r="Q40" s="173"/>
      <c r="R40" s="173"/>
      <c r="S40" s="173"/>
      <c r="T40" s="173"/>
      <c r="U40" s="173"/>
      <c r="V40" s="177">
        <f t="shared" si="0"/>
        <v>9046816.3900000006</v>
      </c>
    </row>
    <row r="41" spans="1:22" ht="15.75" thickBot="1">
      <c r="A41" s="38">
        <v>45474</v>
      </c>
      <c r="B41" s="169"/>
      <c r="C41" s="169"/>
      <c r="D41" s="164"/>
      <c r="E41" s="164"/>
      <c r="F41" s="164"/>
      <c r="G41" s="169"/>
      <c r="H41" s="169"/>
      <c r="I41" s="12"/>
      <c r="J41" s="172"/>
      <c r="K41" s="42">
        <v>45413</v>
      </c>
      <c r="L41" s="43">
        <v>43861.16</v>
      </c>
      <c r="M41" s="173"/>
      <c r="N41" s="173"/>
      <c r="O41" s="173"/>
      <c r="P41" s="173"/>
      <c r="Q41" s="173"/>
      <c r="R41" s="173"/>
      <c r="S41" s="173"/>
      <c r="T41" s="173"/>
      <c r="U41" s="173"/>
      <c r="V41" s="177">
        <f t="shared" si="0"/>
        <v>43861.16</v>
      </c>
    </row>
    <row r="42" spans="1:22" ht="15.75" thickBot="1">
      <c r="A42" s="38">
        <v>45474</v>
      </c>
      <c r="B42" s="169"/>
      <c r="C42" s="169"/>
      <c r="D42" s="164"/>
      <c r="E42" s="164"/>
      <c r="F42" s="164"/>
      <c r="G42" s="169"/>
      <c r="H42" s="169"/>
      <c r="I42" s="12"/>
      <c r="J42" s="172"/>
      <c r="K42" s="42">
        <v>45383</v>
      </c>
      <c r="L42" s="43">
        <v>41431.279999999999</v>
      </c>
      <c r="M42" s="173"/>
      <c r="N42" s="173"/>
      <c r="O42" s="173"/>
      <c r="P42" s="173"/>
      <c r="Q42" s="173"/>
      <c r="R42" s="173"/>
      <c r="S42" s="173"/>
      <c r="T42" s="173"/>
      <c r="U42" s="173"/>
      <c r="V42" s="177">
        <f t="shared" si="0"/>
        <v>41431.279999999999</v>
      </c>
    </row>
    <row r="43" spans="1:22" ht="15.75" thickBot="1">
      <c r="A43" s="46">
        <v>45505</v>
      </c>
      <c r="B43" s="169">
        <f>7269556.87+20963.01</f>
        <v>7290519.8799999999</v>
      </c>
      <c r="C43" s="169">
        <f>7269556.87+20963.01</f>
        <v>7290519.8799999999</v>
      </c>
      <c r="D43" s="164">
        <v>3387264.27</v>
      </c>
      <c r="E43" s="164">
        <v>127188.4</v>
      </c>
      <c r="F43" s="12"/>
      <c r="G43" s="169">
        <v>14311372.210000001</v>
      </c>
      <c r="H43" s="169">
        <v>127188.4</v>
      </c>
      <c r="I43" s="12"/>
      <c r="J43" s="172">
        <v>55994.9</v>
      </c>
      <c r="K43" s="42">
        <v>45505</v>
      </c>
      <c r="L43" s="43">
        <v>7119556.8700000001</v>
      </c>
      <c r="M43" s="173">
        <v>127188.4</v>
      </c>
      <c r="N43" s="173"/>
      <c r="O43" s="173"/>
      <c r="P43" s="173"/>
      <c r="Q43" s="173"/>
      <c r="R43" s="173"/>
      <c r="S43" s="173"/>
      <c r="T43" s="173"/>
      <c r="U43" s="173"/>
      <c r="V43" s="177">
        <f t="shared" si="0"/>
        <v>7246745.2700000005</v>
      </c>
    </row>
    <row r="44" spans="1:22" ht="15.75" thickBot="1">
      <c r="A44" s="46">
        <v>45505</v>
      </c>
      <c r="B44" s="169"/>
      <c r="C44" s="169"/>
      <c r="D44" s="164"/>
      <c r="E44" s="164"/>
      <c r="F44" s="12"/>
      <c r="G44" s="169"/>
      <c r="H44" s="169"/>
      <c r="I44" s="12"/>
      <c r="J44" s="172"/>
      <c r="K44" s="42">
        <v>45474</v>
      </c>
      <c r="L44" s="43">
        <v>22258.47</v>
      </c>
      <c r="M44" s="173">
        <v>38959</v>
      </c>
      <c r="N44" s="173"/>
      <c r="O44" s="173"/>
      <c r="P44" s="173"/>
      <c r="Q44" s="173"/>
      <c r="R44" s="173"/>
      <c r="S44" s="173"/>
      <c r="T44" s="173"/>
      <c r="U44" s="173"/>
      <c r="V44" s="177">
        <f t="shared" si="0"/>
        <v>61217.47</v>
      </c>
    </row>
    <row r="45" spans="1:22" ht="15.75" thickBot="1">
      <c r="A45" s="38">
        <v>45536</v>
      </c>
      <c r="B45" s="169">
        <f>7269556.87+20884.5</f>
        <v>7290441.3700000001</v>
      </c>
      <c r="C45" s="169">
        <f>7269556.87+20884.5</f>
        <v>7290441.3700000001</v>
      </c>
      <c r="D45" s="164">
        <v>20963.009999999998</v>
      </c>
      <c r="E45" s="164">
        <v>1295263.8399999999</v>
      </c>
      <c r="F45" s="12"/>
      <c r="G45" s="169">
        <v>127762.52999999998</v>
      </c>
      <c r="H45" s="169">
        <v>1295263.8399999999</v>
      </c>
      <c r="I45" s="12"/>
      <c r="J45" s="186">
        <v>47263.530000000006</v>
      </c>
      <c r="K45" s="42">
        <v>45444</v>
      </c>
      <c r="L45" s="43">
        <v>49130.18</v>
      </c>
      <c r="M45" s="173"/>
      <c r="N45" s="173"/>
      <c r="O45" s="173"/>
      <c r="P45" s="173"/>
      <c r="Q45" s="173"/>
      <c r="R45" s="173"/>
      <c r="S45" s="173"/>
      <c r="T45" s="173"/>
      <c r="U45" s="173"/>
      <c r="V45" s="177">
        <f t="shared" si="0"/>
        <v>49130.18</v>
      </c>
    </row>
    <row r="46" spans="1:22" ht="15.75" thickBot="1">
      <c r="A46" s="38">
        <v>45536</v>
      </c>
      <c r="B46" s="169"/>
      <c r="C46" s="169"/>
      <c r="D46" s="164"/>
      <c r="E46" s="164"/>
      <c r="F46" s="12"/>
      <c r="G46" s="169"/>
      <c r="H46" s="169"/>
      <c r="I46" s="12"/>
      <c r="J46" s="172"/>
      <c r="K46" s="42">
        <v>45474</v>
      </c>
      <c r="L46" s="43">
        <v>57669.34</v>
      </c>
      <c r="M46" s="173"/>
      <c r="N46" s="173"/>
      <c r="O46" s="173"/>
      <c r="P46" s="173"/>
      <c r="Q46" s="173"/>
      <c r="R46" s="173"/>
      <c r="S46" s="173"/>
      <c r="T46" s="173"/>
      <c r="U46" s="173"/>
      <c r="V46" s="177">
        <f t="shared" si="0"/>
        <v>57669.34</v>
      </c>
    </row>
    <row r="47" spans="1:22" ht="15.75" thickBot="1">
      <c r="A47" s="38">
        <v>45536</v>
      </c>
      <c r="B47" s="169"/>
      <c r="C47" s="169"/>
      <c r="D47" s="164"/>
      <c r="E47" s="164"/>
      <c r="F47" s="12"/>
      <c r="G47" s="169"/>
      <c r="H47" s="169"/>
      <c r="I47" s="12"/>
      <c r="J47" s="172"/>
      <c r="K47" s="42">
        <v>45505</v>
      </c>
      <c r="L47" s="43">
        <v>20963.009999999998</v>
      </c>
      <c r="M47" s="173"/>
      <c r="N47" s="173"/>
      <c r="O47" s="173"/>
      <c r="P47" s="173"/>
      <c r="Q47" s="173"/>
      <c r="R47" s="173"/>
      <c r="S47" s="173"/>
      <c r="T47" s="173"/>
      <c r="U47" s="173"/>
      <c r="V47" s="177">
        <f t="shared" si="0"/>
        <v>20963.009999999998</v>
      </c>
    </row>
    <row r="48" spans="1:22" ht="15.75" thickBot="1">
      <c r="A48" s="38">
        <v>45536</v>
      </c>
      <c r="B48" s="169"/>
      <c r="C48" s="169"/>
      <c r="D48" s="164"/>
      <c r="E48" s="164"/>
      <c r="F48" s="12"/>
      <c r="G48" s="169"/>
      <c r="H48" s="169"/>
      <c r="I48" s="12"/>
      <c r="J48" s="172"/>
      <c r="K48" s="42">
        <v>45536</v>
      </c>
      <c r="L48" s="43">
        <v>7119556.870000001</v>
      </c>
      <c r="M48" s="173">
        <v>1295263.8399999999</v>
      </c>
      <c r="N48" s="173"/>
      <c r="O48" s="173"/>
      <c r="P48" s="173"/>
      <c r="Q48" s="173"/>
      <c r="R48" s="173"/>
      <c r="S48" s="173"/>
      <c r="T48" s="173"/>
      <c r="U48" s="173"/>
      <c r="V48" s="177">
        <f t="shared" si="0"/>
        <v>8414820.7100000009</v>
      </c>
    </row>
    <row r="49" spans="1:22" ht="15.75" thickBot="1">
      <c r="A49" s="46">
        <v>45566</v>
      </c>
      <c r="B49" s="167">
        <v>7291226.5</v>
      </c>
      <c r="C49" s="167">
        <v>7291226.5</v>
      </c>
      <c r="D49" s="164">
        <v>1511406.03</v>
      </c>
      <c r="E49" s="164">
        <v>1148154.21</v>
      </c>
      <c r="F49" s="12"/>
      <c r="G49" s="169">
        <v>14306569.010000002</v>
      </c>
      <c r="H49" s="169">
        <v>324753.8</v>
      </c>
      <c r="I49" s="12"/>
      <c r="J49" s="186">
        <v>59967.68</v>
      </c>
      <c r="K49" s="42">
        <v>45505</v>
      </c>
      <c r="L49" s="43">
        <v>94005.1</v>
      </c>
      <c r="M49" s="173"/>
      <c r="N49" s="173"/>
      <c r="O49" s="173"/>
      <c r="P49" s="173"/>
      <c r="Q49" s="173"/>
      <c r="R49" s="173"/>
      <c r="S49" s="173"/>
      <c r="T49" s="173"/>
      <c r="U49" s="173"/>
      <c r="V49" s="177">
        <f t="shared" si="0"/>
        <v>94005.1</v>
      </c>
    </row>
    <row r="50" spans="1:22" ht="15.75" thickBot="1">
      <c r="A50" s="46">
        <v>45566</v>
      </c>
      <c r="B50" s="169"/>
      <c r="C50" s="169"/>
      <c r="D50" s="164"/>
      <c r="E50" s="12"/>
      <c r="F50" s="12"/>
      <c r="G50" s="169"/>
      <c r="H50" s="169"/>
      <c r="I50" s="12"/>
      <c r="J50" s="172"/>
      <c r="K50" s="42">
        <v>45536</v>
      </c>
      <c r="L50" s="43">
        <v>20884.5</v>
      </c>
      <c r="M50" s="173"/>
      <c r="N50" s="173"/>
      <c r="O50" s="173"/>
      <c r="P50" s="173"/>
      <c r="Q50" s="173"/>
      <c r="R50" s="173"/>
      <c r="S50" s="173"/>
      <c r="T50" s="173"/>
      <c r="U50" s="173"/>
      <c r="V50" s="177">
        <f t="shared" si="0"/>
        <v>20884.5</v>
      </c>
    </row>
    <row r="51" spans="1:22" ht="15.75" thickBot="1">
      <c r="A51" s="46">
        <v>45566</v>
      </c>
      <c r="B51" s="169"/>
      <c r="C51" s="169"/>
      <c r="D51" s="164"/>
      <c r="E51" s="12"/>
      <c r="F51" s="12"/>
      <c r="G51" s="169"/>
      <c r="H51" s="169"/>
      <c r="I51" s="12"/>
      <c r="J51" s="172"/>
      <c r="K51" s="42">
        <v>45566</v>
      </c>
      <c r="L51" s="43">
        <v>7119556.8700000001</v>
      </c>
      <c r="M51" s="173">
        <v>324753.8</v>
      </c>
      <c r="N51" s="173"/>
      <c r="O51" s="173"/>
      <c r="P51" s="173"/>
      <c r="Q51" s="173"/>
      <c r="R51" s="173"/>
      <c r="S51" s="173"/>
      <c r="T51" s="173"/>
      <c r="U51" s="173"/>
      <c r="V51" s="177">
        <f t="shared" si="0"/>
        <v>7444310.6699999999</v>
      </c>
    </row>
    <row r="52" spans="1:22" ht="15.75" thickBot="1">
      <c r="A52" s="38">
        <v>45597</v>
      </c>
      <c r="B52" s="169">
        <v>7269556.8700000001</v>
      </c>
      <c r="C52" s="169">
        <v>7269556.8700000001</v>
      </c>
      <c r="D52" s="12"/>
      <c r="E52" s="12"/>
      <c r="F52" s="12"/>
      <c r="G52" s="169"/>
      <c r="H52" s="12"/>
      <c r="I52" s="12"/>
      <c r="J52" s="186"/>
      <c r="K52" s="42"/>
      <c r="L52" s="43"/>
      <c r="M52" s="173"/>
      <c r="N52" s="173"/>
      <c r="O52" s="173"/>
      <c r="P52" s="173"/>
      <c r="Q52" s="173"/>
      <c r="R52" s="173"/>
      <c r="S52" s="173"/>
      <c r="T52" s="173"/>
      <c r="U52" s="173"/>
      <c r="V52" s="177">
        <f t="shared" si="0"/>
        <v>0</v>
      </c>
    </row>
    <row r="53" spans="1:22" ht="15.75" thickBot="1">
      <c r="A53" s="46">
        <v>45627</v>
      </c>
      <c r="B53" s="169">
        <v>7269556.8700000001</v>
      </c>
      <c r="C53" s="169">
        <v>7269556.8700000001</v>
      </c>
      <c r="D53" s="12"/>
      <c r="E53" s="12"/>
      <c r="F53" s="12"/>
      <c r="G53" s="171"/>
      <c r="H53" s="12"/>
      <c r="I53" s="12"/>
      <c r="J53" s="172"/>
      <c r="K53" s="42"/>
      <c r="L53" s="43"/>
      <c r="M53" s="173"/>
      <c r="N53" s="173"/>
      <c r="O53" s="173"/>
      <c r="P53" s="173"/>
      <c r="Q53" s="173"/>
      <c r="R53" s="173"/>
      <c r="S53" s="173"/>
      <c r="T53" s="173"/>
      <c r="U53" s="173"/>
      <c r="V53" s="177">
        <f t="shared" si="0"/>
        <v>0</v>
      </c>
    </row>
    <row r="54" spans="1:22" ht="15.75" thickBot="1">
      <c r="A54" s="52"/>
      <c r="B54" s="53">
        <f t="shared" ref="B54:J54" si="1">SUM(B22:B53)</f>
        <v>81624287.002333343</v>
      </c>
      <c r="C54" s="53">
        <f t="shared" si="1"/>
        <v>81624287.002333343</v>
      </c>
      <c r="D54" s="53">
        <f t="shared" si="1"/>
        <v>80785976.790000007</v>
      </c>
      <c r="E54" s="53">
        <f t="shared" si="1"/>
        <v>5092694.8499999996</v>
      </c>
      <c r="F54" s="53">
        <f t="shared" si="1"/>
        <v>0</v>
      </c>
      <c r="G54" s="53">
        <f t="shared" si="1"/>
        <v>72805504.400000006</v>
      </c>
      <c r="H54" s="53">
        <f t="shared" si="1"/>
        <v>4269294.4399999995</v>
      </c>
      <c r="I54" s="53">
        <f t="shared" si="1"/>
        <v>0</v>
      </c>
      <c r="J54" s="53">
        <f t="shared" si="1"/>
        <v>1159779.31</v>
      </c>
      <c r="K54" s="53"/>
      <c r="L54" s="53">
        <f t="shared" ref="L54:V54" si="2">SUM(L22:L53)</f>
        <v>65710955.529999986</v>
      </c>
      <c r="M54" s="53">
        <f t="shared" si="2"/>
        <v>4269294.4399999995</v>
      </c>
      <c r="N54" s="53">
        <f t="shared" si="2"/>
        <v>0</v>
      </c>
      <c r="O54" s="53">
        <f t="shared" si="2"/>
        <v>0</v>
      </c>
      <c r="P54" s="53">
        <f t="shared" si="2"/>
        <v>0</v>
      </c>
      <c r="Q54" s="53">
        <f t="shared" si="2"/>
        <v>0</v>
      </c>
      <c r="R54" s="53">
        <f t="shared" si="2"/>
        <v>83809.320000000007</v>
      </c>
      <c r="S54" s="53">
        <f t="shared" si="2"/>
        <v>0</v>
      </c>
      <c r="T54" s="53">
        <f t="shared" si="2"/>
        <v>214452.12</v>
      </c>
      <c r="U54" s="53">
        <f t="shared" si="2"/>
        <v>0</v>
      </c>
      <c r="V54" s="53">
        <f t="shared" si="2"/>
        <v>70278511.409999996</v>
      </c>
    </row>
    <row r="55" spans="1:22">
      <c r="A55" s="31"/>
      <c r="B55" s="31"/>
      <c r="C55" s="16"/>
      <c r="D55" s="31"/>
      <c r="E55" s="31"/>
      <c r="F55" s="31"/>
      <c r="G55" s="31"/>
      <c r="H55" s="31"/>
      <c r="I55" s="31"/>
      <c r="J55" s="31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31"/>
    </row>
    <row r="56" spans="1:22" ht="42.75" customHeight="1">
      <c r="A56" s="209" t="s">
        <v>36</v>
      </c>
      <c r="B56" s="209"/>
      <c r="C56" s="209"/>
      <c r="D56" s="209"/>
      <c r="E56" s="209"/>
      <c r="F56" s="31"/>
      <c r="G56" s="31"/>
      <c r="H56" s="31"/>
      <c r="I56" s="31"/>
      <c r="J56" s="31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31"/>
    </row>
    <row r="57" spans="1:22">
      <c r="A57" s="210" t="s">
        <v>37</v>
      </c>
      <c r="B57" s="210"/>
      <c r="C57" s="210"/>
      <c r="D57" s="210"/>
      <c r="E57" s="210"/>
      <c r="F57" s="31"/>
      <c r="G57" s="31"/>
      <c r="H57" s="31"/>
      <c r="I57" s="31"/>
      <c r="J57" s="31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31"/>
    </row>
    <row r="58" spans="1:22">
      <c r="A58" s="210"/>
      <c r="B58" s="210"/>
      <c r="C58" s="210"/>
      <c r="D58" s="210"/>
      <c r="E58" s="210"/>
      <c r="F58" s="31"/>
      <c r="G58" s="31"/>
      <c r="H58" s="31"/>
      <c r="I58" s="31"/>
      <c r="J58" s="31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31"/>
    </row>
    <row r="59" spans="1:22" ht="23.25" customHeight="1">
      <c r="A59" s="208" t="s">
        <v>38</v>
      </c>
      <c r="B59" s="208"/>
      <c r="C59" s="208"/>
      <c r="D59" s="208"/>
      <c r="E59" s="208"/>
      <c r="F59" s="31"/>
      <c r="G59" s="31"/>
      <c r="H59" s="31"/>
      <c r="I59" s="31"/>
      <c r="J59" s="31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31"/>
    </row>
    <row r="60" spans="1:22">
      <c r="A60" s="208" t="s">
        <v>39</v>
      </c>
      <c r="B60" s="208"/>
      <c r="C60" s="208"/>
      <c r="D60" s="208"/>
      <c r="E60" s="208"/>
      <c r="F60" s="31"/>
      <c r="G60" s="31"/>
      <c r="H60" s="31"/>
      <c r="I60" s="31"/>
      <c r="J60" s="31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31"/>
    </row>
    <row r="61" spans="1:22">
      <c r="A61" s="208" t="s">
        <v>40</v>
      </c>
      <c r="B61" s="208"/>
      <c r="C61" s="208"/>
      <c r="D61" s="208"/>
      <c r="E61" s="208"/>
      <c r="F61" s="31"/>
      <c r="G61" s="31"/>
      <c r="H61" s="31"/>
      <c r="I61" s="31"/>
      <c r="J61" s="31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31"/>
    </row>
    <row r="62" spans="1:22">
      <c r="A62" s="208" t="s">
        <v>41</v>
      </c>
      <c r="B62" s="208"/>
      <c r="C62" s="208"/>
      <c r="D62" s="208"/>
      <c r="E62" s="208"/>
      <c r="F62" s="31"/>
      <c r="G62" s="31"/>
      <c r="H62" s="31"/>
      <c r="I62" s="31"/>
      <c r="J62" s="31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31"/>
    </row>
    <row r="63" spans="1:22">
      <c r="A63" s="208" t="s">
        <v>42</v>
      </c>
      <c r="B63" s="208"/>
      <c r="C63" s="208"/>
      <c r="D63" s="208"/>
      <c r="E63" s="208"/>
      <c r="F63" s="31"/>
      <c r="G63" s="31"/>
      <c r="H63" s="31"/>
      <c r="I63" s="31"/>
      <c r="J63" s="31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31"/>
    </row>
    <row r="64" spans="1:22">
      <c r="A64" s="31"/>
      <c r="B64" s="31"/>
      <c r="C64" s="16"/>
      <c r="D64" s="31"/>
      <c r="E64" s="31"/>
      <c r="F64" s="31"/>
      <c r="G64" s="31"/>
      <c r="H64" s="31"/>
      <c r="I64" s="31"/>
      <c r="J64" s="31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31"/>
    </row>
    <row r="65" spans="1:22">
      <c r="A65" s="209" t="s">
        <v>43</v>
      </c>
      <c r="B65" s="209"/>
      <c r="C65" s="209"/>
      <c r="D65" s="209"/>
      <c r="E65" s="209"/>
      <c r="F65" s="209"/>
      <c r="G65" s="209"/>
      <c r="H65" s="209"/>
      <c r="I65" s="209"/>
      <c r="J65" s="209"/>
      <c r="K65" s="209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31"/>
    </row>
    <row r="66" spans="1:22" ht="51">
      <c r="A66" s="210" t="s">
        <v>37</v>
      </c>
      <c r="B66" s="210"/>
      <c r="C66" s="210"/>
      <c r="D66" s="210"/>
      <c r="E66" s="210"/>
      <c r="F66" s="18" t="s">
        <v>44</v>
      </c>
      <c r="G66" s="18" t="s">
        <v>45</v>
      </c>
      <c r="H66" s="18" t="s">
        <v>46</v>
      </c>
      <c r="I66" s="18" t="s">
        <v>72</v>
      </c>
      <c r="J66" s="18" t="s">
        <v>73</v>
      </c>
      <c r="K66" s="18" t="s">
        <v>49</v>
      </c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31"/>
    </row>
    <row r="67" spans="1:22" ht="25.5">
      <c r="A67" s="208" t="s">
        <v>50</v>
      </c>
      <c r="B67" s="208"/>
      <c r="C67" s="208"/>
      <c r="D67" s="208"/>
      <c r="E67" s="208"/>
      <c r="F67" s="54">
        <v>9003.17</v>
      </c>
      <c r="G67" s="19" t="s">
        <v>51</v>
      </c>
      <c r="H67" s="23">
        <v>201800010008207</v>
      </c>
      <c r="I67" s="21">
        <v>45505</v>
      </c>
      <c r="J67" s="21">
        <v>45516</v>
      </c>
      <c r="K67" s="156" t="s">
        <v>191</v>
      </c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31"/>
    </row>
    <row r="68" spans="1:22" ht="36">
      <c r="A68" s="208" t="s">
        <v>56</v>
      </c>
      <c r="B68" s="208"/>
      <c r="C68" s="208"/>
      <c r="D68" s="208"/>
      <c r="E68" s="208"/>
      <c r="F68" s="56">
        <f>68609.65+1173.58</f>
        <v>69783.23</v>
      </c>
      <c r="G68" s="19" t="s">
        <v>57</v>
      </c>
      <c r="H68" s="23">
        <v>201800010008207</v>
      </c>
      <c r="I68" s="21">
        <v>45292</v>
      </c>
      <c r="J68" s="21">
        <v>45292</v>
      </c>
      <c r="K68" s="55" t="s">
        <v>58</v>
      </c>
      <c r="L68" s="220" t="e">
        <f t="array" aca="1" ref="L68" ca="1">comentariocelula(F68)</f>
        <v>#NAME?</v>
      </c>
      <c r="M68" s="220"/>
      <c r="N68" s="220"/>
      <c r="O68" s="220"/>
      <c r="P68" s="57"/>
      <c r="Q68" s="16"/>
      <c r="R68" s="16"/>
      <c r="S68" s="16"/>
      <c r="T68" s="16"/>
      <c r="U68" s="16"/>
      <c r="V68" s="31"/>
    </row>
    <row r="69" spans="1:22" ht="36">
      <c r="A69" s="208" t="s">
        <v>56</v>
      </c>
      <c r="B69" s="208"/>
      <c r="C69" s="208"/>
      <c r="D69" s="208"/>
      <c r="E69" s="208"/>
      <c r="F69" s="56">
        <f>55603.92+1010.48</f>
        <v>56614.400000000001</v>
      </c>
      <c r="G69" s="19" t="s">
        <v>57</v>
      </c>
      <c r="H69" s="23">
        <v>201800010008207</v>
      </c>
      <c r="I69" s="21">
        <v>45323</v>
      </c>
      <c r="J69" s="21">
        <v>45323</v>
      </c>
      <c r="K69" s="55" t="s">
        <v>58</v>
      </c>
      <c r="L69" s="220" t="e">
        <f t="array" aca="1" ref="L69" ca="1">comentariocelula(F69)</f>
        <v>#NAME?</v>
      </c>
      <c r="M69" s="220"/>
      <c r="N69" s="220"/>
      <c r="O69" s="220"/>
      <c r="P69" s="57"/>
      <c r="Q69" s="16"/>
      <c r="R69" s="16"/>
      <c r="S69" s="16"/>
      <c r="T69" s="16"/>
      <c r="U69" s="16"/>
      <c r="V69" s="31"/>
    </row>
    <row r="70" spans="1:22" ht="36">
      <c r="A70" s="208" t="s">
        <v>56</v>
      </c>
      <c r="B70" s="208"/>
      <c r="C70" s="208"/>
      <c r="D70" s="208"/>
      <c r="E70" s="208"/>
      <c r="F70" s="56">
        <f>(51996.45+966)</f>
        <v>52962.45</v>
      </c>
      <c r="G70" s="19" t="s">
        <v>57</v>
      </c>
      <c r="H70" s="23">
        <v>201800010008207</v>
      </c>
      <c r="I70" s="21">
        <v>45352</v>
      </c>
      <c r="J70" s="21">
        <v>45352</v>
      </c>
      <c r="K70" s="55" t="s">
        <v>58</v>
      </c>
      <c r="L70" s="220" t="e">
        <f t="array" aca="1" ref="L70" ca="1">comentariocelula(F70)</f>
        <v>#NAME?</v>
      </c>
      <c r="M70" s="220"/>
      <c r="N70" s="220"/>
      <c r="O70" s="220"/>
      <c r="P70" s="57"/>
      <c r="Q70" s="16"/>
      <c r="R70" s="16"/>
      <c r="S70" s="16"/>
      <c r="T70" s="16"/>
      <c r="U70" s="16"/>
      <c r="V70" s="31"/>
    </row>
    <row r="71" spans="1:22" ht="36">
      <c r="A71" s="208" t="s">
        <v>56</v>
      </c>
      <c r="B71" s="208"/>
      <c r="C71" s="208"/>
      <c r="D71" s="208"/>
      <c r="E71" s="208"/>
      <c r="F71" s="56">
        <v>58568.72</v>
      </c>
      <c r="G71" s="19" t="s">
        <v>57</v>
      </c>
      <c r="H71" s="23">
        <v>201800010008207</v>
      </c>
      <c r="I71" s="21">
        <v>45383</v>
      </c>
      <c r="J71" s="21">
        <v>45383</v>
      </c>
      <c r="K71" s="55" t="s">
        <v>58</v>
      </c>
      <c r="L71" s="220" t="e">
        <f t="array" aca="1" ref="L71" ca="1">comentariocelula(F71)</f>
        <v>#NAME?</v>
      </c>
      <c r="M71" s="220"/>
      <c r="N71" s="220"/>
      <c r="O71" s="220"/>
      <c r="P71" s="57"/>
      <c r="Q71" s="16"/>
      <c r="R71" s="16"/>
      <c r="S71" s="16"/>
      <c r="T71" s="16"/>
      <c r="U71" s="16"/>
      <c r="V71" s="31"/>
    </row>
    <row r="72" spans="1:22" ht="36">
      <c r="A72" s="208" t="s">
        <v>56</v>
      </c>
      <c r="B72" s="208"/>
      <c r="C72" s="208"/>
      <c r="D72" s="208"/>
      <c r="E72" s="208"/>
      <c r="F72" s="56">
        <v>56138.84</v>
      </c>
      <c r="G72" s="19" t="s">
        <v>57</v>
      </c>
      <c r="H72" s="23">
        <v>201800010008207</v>
      </c>
      <c r="I72" s="21">
        <v>45413</v>
      </c>
      <c r="J72" s="21">
        <v>45413</v>
      </c>
      <c r="K72" s="55" t="s">
        <v>58</v>
      </c>
      <c r="L72" s="220" t="e">
        <f t="array" aca="1" ref="L72" ca="1">comentariocelula(F72)</f>
        <v>#NAME?</v>
      </c>
      <c r="M72" s="220"/>
      <c r="N72" s="220"/>
      <c r="O72" s="220"/>
      <c r="P72" s="57"/>
      <c r="Q72" s="16"/>
      <c r="R72" s="16"/>
      <c r="S72" s="16"/>
      <c r="T72" s="16"/>
      <c r="U72" s="16"/>
      <c r="V72" s="31"/>
    </row>
    <row r="73" spans="1:22" ht="36">
      <c r="A73" s="208" t="s">
        <v>59</v>
      </c>
      <c r="B73" s="208"/>
      <c r="C73" s="208"/>
      <c r="D73" s="208"/>
      <c r="E73" s="208"/>
      <c r="F73" s="56">
        <v>50869.82</v>
      </c>
      <c r="G73" s="19" t="s">
        <v>57</v>
      </c>
      <c r="H73" s="23">
        <v>201800010008207</v>
      </c>
      <c r="I73" s="21">
        <v>45444</v>
      </c>
      <c r="J73" s="21">
        <v>45444</v>
      </c>
      <c r="K73" s="55" t="s">
        <v>58</v>
      </c>
      <c r="L73" s="219"/>
      <c r="M73" s="219"/>
      <c r="N73" s="219"/>
      <c r="O73" s="219"/>
      <c r="P73" s="57"/>
      <c r="Q73" s="16"/>
      <c r="R73" s="16"/>
      <c r="S73" s="16"/>
      <c r="T73" s="16"/>
      <c r="U73" s="16"/>
      <c r="V73" s="31"/>
    </row>
    <row r="74" spans="1:22" ht="36">
      <c r="A74" s="208" t="s">
        <v>59</v>
      </c>
      <c r="B74" s="208"/>
      <c r="C74" s="208"/>
      <c r="D74" s="208"/>
      <c r="E74" s="208"/>
      <c r="F74" s="56">
        <v>42330.66</v>
      </c>
      <c r="G74" s="19" t="s">
        <v>57</v>
      </c>
      <c r="H74" s="23">
        <v>201800010008207</v>
      </c>
      <c r="I74" s="21">
        <v>45474</v>
      </c>
      <c r="J74" s="21">
        <v>45474</v>
      </c>
      <c r="K74" s="55" t="s">
        <v>58</v>
      </c>
      <c r="L74" s="219"/>
      <c r="M74" s="219"/>
      <c r="N74" s="219"/>
      <c r="O74" s="219"/>
      <c r="P74" s="57"/>
      <c r="Q74" s="16"/>
      <c r="R74" s="16"/>
      <c r="S74" s="16"/>
      <c r="T74" s="16"/>
      <c r="U74" s="16"/>
      <c r="V74" s="31"/>
    </row>
    <row r="75" spans="1:22" ht="36">
      <c r="A75" s="208" t="s">
        <v>56</v>
      </c>
      <c r="B75" s="208"/>
      <c r="C75" s="208"/>
      <c r="D75" s="208"/>
      <c r="E75" s="208"/>
      <c r="F75" s="56">
        <v>46991.73</v>
      </c>
      <c r="G75" s="19" t="s">
        <v>57</v>
      </c>
      <c r="H75" s="23">
        <v>201800010008207</v>
      </c>
      <c r="I75" s="21">
        <v>45505</v>
      </c>
      <c r="J75" s="21">
        <v>45505</v>
      </c>
      <c r="K75" s="55" t="s">
        <v>58</v>
      </c>
      <c r="L75" s="220"/>
      <c r="M75" s="220"/>
      <c r="N75" s="220"/>
      <c r="O75" s="220"/>
      <c r="P75" s="57"/>
      <c r="Q75" s="16"/>
      <c r="R75" s="16"/>
      <c r="S75" s="16"/>
      <c r="T75" s="16"/>
      <c r="U75" s="16"/>
      <c r="V75" s="31"/>
    </row>
    <row r="76" spans="1:22" ht="38.25">
      <c r="A76" s="208" t="s">
        <v>56</v>
      </c>
      <c r="B76" s="208"/>
      <c r="C76" s="208"/>
      <c r="D76" s="208"/>
      <c r="E76" s="208"/>
      <c r="F76" s="56">
        <f>46464.41+799.12</f>
        <v>47263.530000000006</v>
      </c>
      <c r="G76" s="19" t="s">
        <v>57</v>
      </c>
      <c r="H76" s="187">
        <v>202000010037537</v>
      </c>
      <c r="I76" s="21">
        <v>45536</v>
      </c>
      <c r="J76" s="21">
        <v>45536</v>
      </c>
      <c r="K76" s="156" t="s">
        <v>189</v>
      </c>
      <c r="L76" s="219"/>
      <c r="M76" s="219"/>
      <c r="N76" s="219"/>
      <c r="O76" s="219"/>
      <c r="P76" s="57"/>
      <c r="Q76" s="16"/>
      <c r="R76" s="16"/>
      <c r="S76" s="16"/>
      <c r="T76" s="16"/>
      <c r="U76" s="16"/>
      <c r="V76" s="31"/>
    </row>
    <row r="77" spans="1:22" ht="38.25">
      <c r="A77" s="208" t="s">
        <v>56</v>
      </c>
      <c r="B77" s="208"/>
      <c r="C77" s="208"/>
      <c r="D77" s="208"/>
      <c r="E77" s="208"/>
      <c r="F77" s="56">
        <f>(58937.7+1029.98)</f>
        <v>59967.68</v>
      </c>
      <c r="G77" s="151" t="s">
        <v>57</v>
      </c>
      <c r="H77" s="187">
        <v>202000010037537</v>
      </c>
      <c r="I77" s="21">
        <v>45566</v>
      </c>
      <c r="J77" s="21">
        <v>45566</v>
      </c>
      <c r="K77" s="156" t="s">
        <v>189</v>
      </c>
      <c r="L77" s="150"/>
      <c r="M77" s="155"/>
      <c r="N77" s="155"/>
      <c r="O77" s="155"/>
      <c r="P77" s="152"/>
      <c r="Q77" s="16"/>
      <c r="R77" s="16"/>
      <c r="S77" s="16"/>
      <c r="T77" s="16"/>
      <c r="U77" s="16"/>
      <c r="V77" s="149"/>
    </row>
    <row r="78" spans="1:22" ht="36">
      <c r="A78" s="208" t="s">
        <v>74</v>
      </c>
      <c r="B78" s="208"/>
      <c r="C78" s="208"/>
      <c r="D78" s="208"/>
      <c r="E78" s="208"/>
      <c r="F78" s="56">
        <f>41559.22</f>
        <v>41559.22</v>
      </c>
      <c r="G78" s="153" t="s">
        <v>57</v>
      </c>
      <c r="H78" s="23">
        <v>201800010008207</v>
      </c>
      <c r="I78" s="21">
        <v>44896</v>
      </c>
      <c r="J78" s="21">
        <v>45383</v>
      </c>
      <c r="K78" s="55" t="s">
        <v>58</v>
      </c>
      <c r="L78" s="219"/>
      <c r="M78" s="219"/>
      <c r="N78" s="219"/>
      <c r="O78" s="219"/>
      <c r="P78" s="57"/>
      <c r="Q78" s="16"/>
      <c r="R78" s="16"/>
      <c r="S78" s="16"/>
      <c r="T78" s="16"/>
      <c r="U78" s="16"/>
      <c r="V78" s="31"/>
    </row>
    <row r="79" spans="1:22" ht="63.75">
      <c r="A79" s="208" t="s">
        <v>60</v>
      </c>
      <c r="B79" s="208"/>
      <c r="C79" s="208"/>
      <c r="D79" s="208"/>
      <c r="E79" s="208"/>
      <c r="F79" s="56">
        <f>41559.22+526166.64</f>
        <v>567725.86</v>
      </c>
      <c r="G79" s="153" t="s">
        <v>57</v>
      </c>
      <c r="H79" s="23">
        <v>202300010046786</v>
      </c>
      <c r="I79" s="21" t="s">
        <v>75</v>
      </c>
      <c r="J79" s="21">
        <v>45383</v>
      </c>
      <c r="K79" s="59" t="s">
        <v>76</v>
      </c>
      <c r="L79" s="220" t="s">
        <v>77</v>
      </c>
      <c r="M79" s="220"/>
      <c r="N79" s="220"/>
      <c r="O79" s="220"/>
      <c r="P79" s="57"/>
      <c r="Q79" s="16"/>
      <c r="R79" s="16"/>
      <c r="S79" s="16"/>
      <c r="T79" s="16"/>
      <c r="U79" s="16"/>
      <c r="V79" s="16"/>
    </row>
    <row r="80" spans="1:22" hidden="1">
      <c r="A80" s="208" t="s">
        <v>78</v>
      </c>
      <c r="B80" s="208"/>
      <c r="C80" s="208"/>
      <c r="D80" s="208"/>
      <c r="E80" s="208"/>
      <c r="F80" s="60"/>
      <c r="G80" s="19"/>
      <c r="H80" s="23"/>
      <c r="I80" s="21"/>
      <c r="J80" s="21"/>
      <c r="K80" s="19"/>
      <c r="L80" s="61"/>
      <c r="M80" s="61"/>
      <c r="N80" s="61"/>
      <c r="O80" s="61"/>
      <c r="P80" s="57"/>
      <c r="Q80" s="16"/>
      <c r="R80" s="16"/>
      <c r="S80" s="16"/>
      <c r="T80" s="16"/>
      <c r="U80" s="16"/>
      <c r="V80" s="16"/>
    </row>
    <row r="81" spans="1:22">
      <c r="A81" s="216" t="s">
        <v>62</v>
      </c>
      <c r="B81" s="216"/>
      <c r="C81" s="216"/>
      <c r="D81" s="216"/>
      <c r="E81" s="216"/>
      <c r="F81" s="62">
        <f>SUM(F67:F80)</f>
        <v>1159779.31</v>
      </c>
      <c r="G81" s="63"/>
      <c r="H81" s="63"/>
      <c r="I81" s="63"/>
      <c r="J81" s="63"/>
      <c r="K81" s="64"/>
      <c r="L81" s="16"/>
      <c r="M81" s="16"/>
      <c r="N81" s="16"/>
      <c r="O81" s="16"/>
      <c r="P81" s="57"/>
      <c r="Q81" s="16"/>
      <c r="R81" s="16"/>
      <c r="S81" s="16"/>
      <c r="T81" s="16"/>
      <c r="U81" s="16"/>
      <c r="V81" s="31"/>
    </row>
    <row r="82" spans="1:22" hidden="1">
      <c r="A82" s="211" t="s">
        <v>63</v>
      </c>
      <c r="B82" s="211"/>
      <c r="C82" s="211"/>
      <c r="D82" s="211"/>
      <c r="E82" s="211"/>
      <c r="F82" s="211"/>
      <c r="G82" s="211"/>
      <c r="H82" s="211"/>
      <c r="I82" s="65"/>
      <c r="J82" s="30"/>
      <c r="K82" s="57"/>
      <c r="L82" s="16"/>
      <c r="M82" s="16"/>
      <c r="N82" s="16"/>
      <c r="O82" s="16"/>
      <c r="P82" s="57"/>
      <c r="Q82" s="57"/>
      <c r="R82" s="57"/>
      <c r="S82" s="57"/>
      <c r="T82" s="57"/>
      <c r="U82" s="57"/>
      <c r="V82" s="30"/>
    </row>
    <row r="83" spans="1:22" ht="15.75" thickBot="1">
      <c r="A83" s="214"/>
      <c r="B83" s="214"/>
      <c r="C83" s="214"/>
      <c r="D83" s="214"/>
      <c r="E83" s="214"/>
      <c r="F83" s="214"/>
      <c r="G83" s="214"/>
      <c r="H83" s="214"/>
      <c r="I83" s="214"/>
      <c r="J83" s="214"/>
      <c r="K83" s="214"/>
      <c r="L83" s="214"/>
      <c r="M83" s="214"/>
      <c r="N83" s="214"/>
      <c r="O83" s="214"/>
      <c r="P83" s="16"/>
      <c r="Q83" s="16"/>
      <c r="R83" s="16"/>
      <c r="S83" s="16"/>
      <c r="T83" s="16"/>
      <c r="U83" s="16"/>
      <c r="V83" s="31"/>
    </row>
    <row r="84" spans="1:22" ht="15.75" thickBot="1">
      <c r="A84" s="217" t="s">
        <v>79</v>
      </c>
      <c r="B84" s="217"/>
      <c r="C84" s="217"/>
      <c r="D84" s="217"/>
      <c r="E84" s="217"/>
      <c r="F84" s="217"/>
      <c r="G84" s="217"/>
      <c r="H84" s="217"/>
      <c r="I84" s="217"/>
      <c r="J84" s="217"/>
      <c r="K84" s="217"/>
      <c r="L84" s="57"/>
      <c r="M84" s="57"/>
      <c r="N84" s="57"/>
      <c r="O84" s="57"/>
      <c r="P84" s="16"/>
      <c r="Q84" s="16"/>
      <c r="R84" s="16"/>
      <c r="S84" s="16"/>
      <c r="T84" s="16"/>
      <c r="U84" s="16"/>
      <c r="V84" s="31"/>
    </row>
    <row r="85" spans="1:22" ht="244.5" customHeight="1" thickBot="1">
      <c r="A85" s="217"/>
      <c r="B85" s="217"/>
      <c r="C85" s="217"/>
      <c r="D85" s="217"/>
      <c r="E85" s="217"/>
      <c r="F85" s="217"/>
      <c r="G85" s="217"/>
      <c r="H85" s="217"/>
      <c r="I85" s="217"/>
      <c r="J85" s="217"/>
      <c r="K85" s="217"/>
      <c r="L85" s="57"/>
      <c r="M85" s="57"/>
      <c r="N85" s="57"/>
      <c r="O85" s="57"/>
      <c r="P85" s="16"/>
      <c r="Q85" s="16"/>
      <c r="R85" s="16"/>
      <c r="S85" s="16"/>
      <c r="T85" s="16"/>
      <c r="U85" s="16"/>
      <c r="V85" s="31"/>
    </row>
    <row r="86" spans="1:22">
      <c r="A86" s="31"/>
      <c r="B86" s="31"/>
      <c r="C86" s="16"/>
      <c r="D86" s="31"/>
      <c r="E86" s="31"/>
      <c r="F86" s="31"/>
      <c r="G86" s="31"/>
      <c r="H86" s="31"/>
      <c r="I86" s="31"/>
      <c r="J86" s="31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31"/>
    </row>
    <row r="87" spans="1:22" ht="30" customHeight="1">
      <c r="A87" s="211" t="s">
        <v>80</v>
      </c>
      <c r="B87" s="211"/>
      <c r="C87" s="211"/>
      <c r="D87" s="211"/>
      <c r="E87" s="211"/>
      <c r="F87" s="211"/>
      <c r="G87" s="211"/>
      <c r="H87" s="211"/>
      <c r="I87" s="218"/>
      <c r="J87" s="218"/>
      <c r="K87" s="218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31"/>
    </row>
    <row r="88" spans="1:22">
      <c r="A88" s="31"/>
      <c r="B88" s="31"/>
      <c r="C88" s="16"/>
      <c r="D88" s="31"/>
      <c r="E88" s="31"/>
      <c r="F88" s="31"/>
      <c r="G88" s="31"/>
      <c r="H88" s="31"/>
      <c r="I88" s="31"/>
      <c r="J88" s="31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31"/>
    </row>
    <row r="89" spans="1:22">
      <c r="A89" s="31"/>
      <c r="B89" s="31"/>
      <c r="C89" s="16"/>
      <c r="D89" s="31"/>
      <c r="E89" s="31"/>
      <c r="F89" s="31"/>
      <c r="G89" s="31"/>
      <c r="H89" s="31"/>
      <c r="I89" s="31"/>
      <c r="J89" s="31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31"/>
    </row>
    <row r="90" spans="1:22">
      <c r="A90" s="31"/>
      <c r="B90" s="31"/>
      <c r="C90" s="16"/>
      <c r="D90" s="31"/>
      <c r="E90" s="31"/>
      <c r="F90" s="31"/>
      <c r="G90" s="31"/>
      <c r="H90" s="31"/>
      <c r="I90" s="31"/>
      <c r="J90" s="31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31"/>
    </row>
    <row r="91" spans="1:22">
      <c r="A91" s="31"/>
      <c r="B91" s="31"/>
      <c r="C91" s="16"/>
      <c r="D91" s="212" t="s">
        <v>81</v>
      </c>
      <c r="E91" s="212"/>
      <c r="F91" s="212"/>
      <c r="I91" s="212" t="s">
        <v>82</v>
      </c>
      <c r="J91" s="212"/>
      <c r="K91" s="212"/>
      <c r="L91" s="212"/>
      <c r="M91" s="16"/>
      <c r="N91" s="16"/>
      <c r="O91" s="16"/>
      <c r="P91" s="16"/>
      <c r="Q91" s="16"/>
      <c r="R91" s="16"/>
      <c r="S91" s="16"/>
      <c r="T91" s="16"/>
      <c r="U91" s="16"/>
      <c r="V91" s="31"/>
    </row>
    <row r="92" spans="1:22">
      <c r="A92" s="31"/>
      <c r="B92" s="31"/>
      <c r="C92" s="16"/>
      <c r="D92" s="212" t="s">
        <v>83</v>
      </c>
      <c r="E92" s="212"/>
      <c r="F92" s="212"/>
      <c r="I92" s="212" t="s">
        <v>84</v>
      </c>
      <c r="J92" s="212"/>
      <c r="K92" s="212"/>
      <c r="L92" s="212"/>
      <c r="M92" s="16"/>
      <c r="N92" s="16"/>
      <c r="O92" s="16"/>
      <c r="P92" s="16"/>
      <c r="Q92" s="16"/>
      <c r="R92" s="16"/>
      <c r="S92" s="16"/>
      <c r="T92" s="16"/>
      <c r="U92" s="16"/>
      <c r="V92" s="31"/>
    </row>
    <row r="93" spans="1:22">
      <c r="A93" s="31"/>
      <c r="B93" s="31"/>
      <c r="C93" s="16"/>
      <c r="D93" s="31"/>
      <c r="E93" s="31"/>
      <c r="F93" s="31"/>
      <c r="G93" s="31"/>
      <c r="H93" s="31"/>
      <c r="I93" s="31"/>
      <c r="J93" s="31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31"/>
    </row>
    <row r="94" spans="1:22">
      <c r="A94" s="31"/>
      <c r="B94" s="31"/>
      <c r="C94" s="16"/>
      <c r="D94" s="31"/>
      <c r="E94" s="31"/>
      <c r="F94" s="31"/>
      <c r="G94" s="31"/>
      <c r="H94" s="31"/>
      <c r="I94" s="31"/>
      <c r="J94" s="31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31"/>
    </row>
    <row r="95" spans="1:22">
      <c r="A95" s="31"/>
      <c r="B95" s="31"/>
      <c r="C95" s="16"/>
      <c r="D95" s="31"/>
      <c r="E95" s="31"/>
      <c r="F95" s="31"/>
      <c r="G95" s="31"/>
      <c r="H95" s="31"/>
      <c r="I95" s="31"/>
      <c r="J95" s="31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31"/>
    </row>
  </sheetData>
  <autoFilter ref="A66:K82" xr:uid="{C8D07A7C-6295-4D47-87EA-DB7C47849E62}">
    <filterColumn colId="0" showButton="0"/>
    <filterColumn colId="1" showButton="0"/>
    <filterColumn colId="2" showButton="0"/>
    <filterColumn colId="3" showButton="0"/>
    <filterColumn colId="5">
      <customFilters>
        <customFilter operator="notEqual" val=" "/>
      </customFilters>
    </filterColumn>
  </autoFilter>
  <mergeCells count="70">
    <mergeCell ref="A14:V14"/>
    <mergeCell ref="A1:V1"/>
    <mergeCell ref="A3:V3"/>
    <mergeCell ref="A5:V5"/>
    <mergeCell ref="A6:N6"/>
    <mergeCell ref="A7:N7"/>
    <mergeCell ref="A8:V8"/>
    <mergeCell ref="A9:N9"/>
    <mergeCell ref="A10:N10"/>
    <mergeCell ref="A11:V11"/>
    <mergeCell ref="A12:N12"/>
    <mergeCell ref="A13:V13"/>
    <mergeCell ref="A56:E56"/>
    <mergeCell ref="A15:O15"/>
    <mergeCell ref="A16:V16"/>
    <mergeCell ref="A17:V17"/>
    <mergeCell ref="A18:V18"/>
    <mergeCell ref="A19:A21"/>
    <mergeCell ref="C19:V19"/>
    <mergeCell ref="B20:B21"/>
    <mergeCell ref="C20:C21"/>
    <mergeCell ref="D20:F20"/>
    <mergeCell ref="G20:I20"/>
    <mergeCell ref="K20:N20"/>
    <mergeCell ref="O20:P20"/>
    <mergeCell ref="R20:S20"/>
    <mergeCell ref="T20:U20"/>
    <mergeCell ref="V20:V21"/>
    <mergeCell ref="A69:E69"/>
    <mergeCell ref="L69:O69"/>
    <mergeCell ref="A57:E58"/>
    <mergeCell ref="A59:E59"/>
    <mergeCell ref="A60:E60"/>
    <mergeCell ref="A61:E61"/>
    <mergeCell ref="A62:E62"/>
    <mergeCell ref="A63:E63"/>
    <mergeCell ref="A65:K65"/>
    <mergeCell ref="A66:E66"/>
    <mergeCell ref="A67:E67"/>
    <mergeCell ref="A68:E68"/>
    <mergeCell ref="L68:O68"/>
    <mergeCell ref="A70:E70"/>
    <mergeCell ref="L70:O70"/>
    <mergeCell ref="A71:E71"/>
    <mergeCell ref="L71:O71"/>
    <mergeCell ref="A72:E72"/>
    <mergeCell ref="L72:O72"/>
    <mergeCell ref="A73:E73"/>
    <mergeCell ref="L73:O73"/>
    <mergeCell ref="A74:E74"/>
    <mergeCell ref="L74:O74"/>
    <mergeCell ref="A75:E75"/>
    <mergeCell ref="L75:O75"/>
    <mergeCell ref="A76:E76"/>
    <mergeCell ref="L76:O76"/>
    <mergeCell ref="A78:E78"/>
    <mergeCell ref="L78:O78"/>
    <mergeCell ref="A79:E79"/>
    <mergeCell ref="L79:O79"/>
    <mergeCell ref="A77:E77"/>
    <mergeCell ref="D91:F91"/>
    <mergeCell ref="I91:L91"/>
    <mergeCell ref="D92:F92"/>
    <mergeCell ref="I92:L92"/>
    <mergeCell ref="A80:E80"/>
    <mergeCell ref="A81:E81"/>
    <mergeCell ref="A82:H82"/>
    <mergeCell ref="A83:O83"/>
    <mergeCell ref="A84:K85"/>
    <mergeCell ref="A87:K87"/>
  </mergeCells>
  <pageMargins left="0.511811024" right="0.511811024" top="0.78740157499999996" bottom="0.78740157499999996" header="0.31496062000000002" footer="0.31496062000000002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541A5D-9252-4171-832A-A4BF42954BA4}">
  <sheetPr filterMode="1">
    <tabColor rgb="FFFFC000"/>
    <pageSetUpPr fitToPage="1"/>
  </sheetPr>
  <dimension ref="A1:W140"/>
  <sheetViews>
    <sheetView zoomScaleNormal="100" workbookViewId="0">
      <selection sqref="A1:V98"/>
    </sheetView>
  </sheetViews>
  <sheetFormatPr defaultColWidth="8.7109375" defaultRowHeight="15"/>
  <cols>
    <col min="1" max="1" width="9.42578125" customWidth="1"/>
    <col min="2" max="2" width="14.28515625" customWidth="1"/>
    <col min="3" max="3" width="16.28515625" style="28" customWidth="1"/>
    <col min="4" max="7" width="16.28515625" customWidth="1"/>
    <col min="8" max="8" width="18" customWidth="1"/>
    <col min="9" max="10" width="16.28515625" customWidth="1"/>
    <col min="11" max="11" width="17" customWidth="1"/>
    <col min="12" max="19" width="15.42578125" customWidth="1"/>
    <col min="20" max="21" width="17" customWidth="1"/>
    <col min="22" max="22" width="15.42578125" customWidth="1"/>
  </cols>
  <sheetData>
    <row r="1" spans="1:23" ht="36" customHeight="1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00"/>
    </row>
    <row r="2" spans="1:23" ht="6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07"/>
      <c r="P2" s="107"/>
      <c r="Q2" s="107"/>
      <c r="R2" s="107"/>
      <c r="S2" s="107"/>
      <c r="T2" s="107"/>
      <c r="U2" s="107"/>
      <c r="V2" s="107"/>
      <c r="W2" s="107"/>
    </row>
    <row r="3" spans="1:23">
      <c r="A3" s="201" t="s">
        <v>156</v>
      </c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  <c r="W3" s="107"/>
    </row>
    <row r="4" spans="1:23" ht="6.7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07"/>
      <c r="P4" s="107"/>
      <c r="Q4" s="107"/>
      <c r="R4" s="107"/>
      <c r="S4" s="107"/>
      <c r="T4" s="107"/>
      <c r="U4" s="107"/>
      <c r="V4" s="107"/>
      <c r="W4" s="107"/>
    </row>
    <row r="5" spans="1:23" ht="18" customHeight="1">
      <c r="A5" s="196" t="s">
        <v>2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196"/>
      <c r="R5" s="196"/>
      <c r="S5" s="196"/>
      <c r="T5" s="196"/>
      <c r="U5" s="196"/>
      <c r="V5" s="196"/>
      <c r="W5" s="107"/>
    </row>
    <row r="6" spans="1:23" ht="16.5" customHeight="1">
      <c r="A6" s="197" t="s">
        <v>91</v>
      </c>
      <c r="B6" s="197"/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7"/>
      <c r="N6" s="197"/>
      <c r="O6" s="107"/>
      <c r="P6" s="107"/>
      <c r="Q6" s="107"/>
      <c r="R6" s="107"/>
      <c r="S6" s="107"/>
      <c r="T6" s="107"/>
      <c r="U6" s="107"/>
      <c r="V6" s="107"/>
      <c r="W6" s="107"/>
    </row>
    <row r="7" spans="1:23" ht="8.25" customHeight="1">
      <c r="A7" s="198"/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07"/>
      <c r="P7" s="107"/>
      <c r="Q7" s="107"/>
      <c r="R7" s="107"/>
      <c r="S7" s="107"/>
      <c r="T7" s="107"/>
      <c r="U7" s="107"/>
      <c r="V7" s="107"/>
      <c r="W7" s="107"/>
    </row>
    <row r="8" spans="1:23" ht="16.5" customHeight="1">
      <c r="A8" s="196" t="s">
        <v>157</v>
      </c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  <c r="V8" s="196"/>
      <c r="W8" s="107"/>
    </row>
    <row r="9" spans="1:23" ht="15.75" customHeight="1">
      <c r="A9" s="197" t="s">
        <v>158</v>
      </c>
      <c r="B9" s="197"/>
      <c r="C9" s="197"/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107"/>
      <c r="P9" s="107"/>
      <c r="Q9" s="107"/>
      <c r="R9" s="107"/>
      <c r="S9" s="107"/>
      <c r="T9" s="107"/>
      <c r="U9" s="107"/>
      <c r="V9" s="107"/>
      <c r="W9" s="107"/>
    </row>
    <row r="10" spans="1:23" ht="7.5" customHeight="1">
      <c r="A10" s="198"/>
      <c r="B10" s="198"/>
      <c r="C10" s="198"/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107"/>
      <c r="P10" s="107"/>
      <c r="Q10" s="107"/>
      <c r="R10" s="107"/>
      <c r="S10" s="107"/>
      <c r="T10" s="107"/>
      <c r="U10" s="107"/>
      <c r="V10" s="107"/>
      <c r="W10" s="107"/>
    </row>
    <row r="11" spans="1:23" ht="18.75" customHeight="1">
      <c r="A11" s="196" t="s">
        <v>159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6"/>
      <c r="Q11" s="196"/>
      <c r="R11" s="196"/>
      <c r="S11" s="196"/>
      <c r="T11" s="196"/>
      <c r="U11" s="196"/>
      <c r="V11" s="196"/>
      <c r="W11" s="107"/>
    </row>
    <row r="12" spans="1:23" ht="9" customHeight="1" thickBot="1">
      <c r="A12" s="107"/>
      <c r="B12" s="107"/>
      <c r="C12" s="35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</row>
    <row r="13" spans="1:23" ht="15.75" customHeight="1" thickBot="1">
      <c r="A13" s="199" t="s">
        <v>160</v>
      </c>
      <c r="B13" s="199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  <c r="W13" s="107"/>
    </row>
    <row r="14" spans="1:23" ht="32.25" customHeight="1" thickBot="1">
      <c r="A14" s="199" t="s">
        <v>199</v>
      </c>
      <c r="B14" s="199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  <c r="W14" s="107"/>
    </row>
    <row r="15" spans="1:23" ht="12" customHeight="1" thickBot="1">
      <c r="A15" s="203"/>
      <c r="B15" s="203"/>
      <c r="C15" s="203"/>
      <c r="D15" s="203"/>
      <c r="E15" s="203"/>
      <c r="F15" s="203"/>
      <c r="G15" s="203"/>
      <c r="H15" s="203"/>
      <c r="I15" s="203"/>
      <c r="J15" s="203"/>
      <c r="K15" s="203"/>
      <c r="L15" s="203"/>
      <c r="M15" s="203"/>
      <c r="N15" s="203"/>
      <c r="O15" s="203"/>
      <c r="P15" s="106"/>
      <c r="Q15" s="106"/>
      <c r="R15" s="106"/>
      <c r="S15" s="106"/>
      <c r="T15" s="106"/>
      <c r="U15" s="106"/>
      <c r="V15" s="106"/>
      <c r="W15" s="107"/>
    </row>
    <row r="16" spans="1:23" ht="15.75" customHeight="1" thickBot="1">
      <c r="A16" s="199" t="s">
        <v>161</v>
      </c>
      <c r="B16" s="199"/>
      <c r="C16" s="199"/>
      <c r="D16" s="199"/>
      <c r="E16" s="199"/>
      <c r="F16" s="199"/>
      <c r="G16" s="199"/>
      <c r="H16" s="199"/>
      <c r="I16" s="199"/>
      <c r="J16" s="199"/>
      <c r="K16" s="199"/>
      <c r="L16" s="199"/>
      <c r="M16" s="199"/>
      <c r="N16" s="199"/>
      <c r="O16" s="199"/>
      <c r="P16" s="199"/>
      <c r="Q16" s="199"/>
      <c r="R16" s="199"/>
      <c r="S16" s="199"/>
      <c r="T16" s="199"/>
      <c r="U16" s="199"/>
      <c r="V16" s="199"/>
      <c r="W16" s="107"/>
    </row>
    <row r="17" spans="1:23" ht="25.5" customHeight="1" thickBot="1">
      <c r="A17" s="199" t="s">
        <v>4</v>
      </c>
      <c r="B17" s="199"/>
      <c r="C17" s="199"/>
      <c r="D17" s="199"/>
      <c r="E17" s="199"/>
      <c r="F17" s="199"/>
      <c r="G17" s="199"/>
      <c r="H17" s="199"/>
      <c r="I17" s="199"/>
      <c r="J17" s="199"/>
      <c r="K17" s="199"/>
      <c r="L17" s="199"/>
      <c r="M17" s="199"/>
      <c r="N17" s="199"/>
      <c r="O17" s="199"/>
      <c r="P17" s="199"/>
      <c r="Q17" s="199"/>
      <c r="R17" s="199"/>
      <c r="S17" s="199"/>
      <c r="T17" s="199"/>
      <c r="U17" s="199"/>
      <c r="V17" s="199"/>
      <c r="W17" s="107"/>
    </row>
    <row r="18" spans="1:23" ht="15.75" customHeight="1" thickBot="1">
      <c r="A18" s="204" t="s">
        <v>5</v>
      </c>
      <c r="B18" s="204"/>
      <c r="C18" s="204"/>
      <c r="D18" s="204"/>
      <c r="E18" s="204"/>
      <c r="F18" s="204"/>
      <c r="G18" s="204"/>
      <c r="H18" s="204"/>
      <c r="I18" s="204"/>
      <c r="J18" s="204"/>
      <c r="K18" s="204"/>
      <c r="L18" s="204"/>
      <c r="M18" s="204"/>
      <c r="N18" s="204"/>
      <c r="O18" s="204"/>
      <c r="P18" s="204"/>
      <c r="Q18" s="204"/>
      <c r="R18" s="204"/>
      <c r="S18" s="204"/>
      <c r="T18" s="204"/>
      <c r="U18" s="204"/>
      <c r="V18" s="204"/>
      <c r="W18" s="107"/>
    </row>
    <row r="19" spans="1:23" ht="15.75" customHeight="1" thickBot="1">
      <c r="A19" s="205" t="s">
        <v>6</v>
      </c>
      <c r="B19" s="2"/>
      <c r="C19" s="206" t="s">
        <v>7</v>
      </c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6"/>
      <c r="S19" s="206"/>
      <c r="T19" s="206"/>
      <c r="U19" s="206"/>
      <c r="V19" s="206"/>
      <c r="W19" s="107"/>
    </row>
    <row r="20" spans="1:23" ht="96.75" customHeight="1" thickBot="1">
      <c r="A20" s="205"/>
      <c r="B20" s="207" t="s">
        <v>8</v>
      </c>
      <c r="C20" s="202" t="s">
        <v>9</v>
      </c>
      <c r="D20" s="221" t="s">
        <v>10</v>
      </c>
      <c r="E20" s="221"/>
      <c r="F20" s="221"/>
      <c r="G20" s="221" t="s">
        <v>11</v>
      </c>
      <c r="H20" s="221"/>
      <c r="I20" s="221"/>
      <c r="J20" s="37" t="s">
        <v>12</v>
      </c>
      <c r="K20" s="221" t="s">
        <v>13</v>
      </c>
      <c r="L20" s="221"/>
      <c r="M20" s="221"/>
      <c r="N20" s="221"/>
      <c r="O20" s="221" t="s">
        <v>14</v>
      </c>
      <c r="P20" s="221"/>
      <c r="Q20" s="37" t="s">
        <v>15</v>
      </c>
      <c r="R20" s="221" t="s">
        <v>16</v>
      </c>
      <c r="S20" s="221"/>
      <c r="T20" s="221" t="s">
        <v>17</v>
      </c>
      <c r="U20" s="221"/>
      <c r="V20" s="202" t="s">
        <v>18</v>
      </c>
      <c r="W20" s="107"/>
    </row>
    <row r="21" spans="1:23" ht="42.75" customHeight="1" thickBot="1">
      <c r="A21" s="205"/>
      <c r="B21" s="207"/>
      <c r="C21" s="202"/>
      <c r="D21" s="4" t="s">
        <v>19</v>
      </c>
      <c r="E21" s="4" t="s">
        <v>20</v>
      </c>
      <c r="F21" s="4" t="s">
        <v>21</v>
      </c>
      <c r="G21" s="4" t="s">
        <v>19</v>
      </c>
      <c r="H21" s="4" t="s">
        <v>20</v>
      </c>
      <c r="I21" s="4" t="s">
        <v>21</v>
      </c>
      <c r="J21" s="4" t="s">
        <v>19</v>
      </c>
      <c r="K21" s="4" t="s">
        <v>22</v>
      </c>
      <c r="L21" s="4" t="s">
        <v>19</v>
      </c>
      <c r="M21" s="4" t="s">
        <v>20</v>
      </c>
      <c r="N21" s="4" t="s">
        <v>21</v>
      </c>
      <c r="O21" s="4" t="s">
        <v>19</v>
      </c>
      <c r="P21" s="4" t="s">
        <v>20</v>
      </c>
      <c r="Q21" s="4"/>
      <c r="R21" s="4" t="s">
        <v>19</v>
      </c>
      <c r="S21" s="4" t="s">
        <v>20</v>
      </c>
      <c r="T21" s="4" t="s">
        <v>19</v>
      </c>
      <c r="U21" s="4" t="s">
        <v>23</v>
      </c>
      <c r="V21" s="202"/>
      <c r="W21" s="107"/>
    </row>
    <row r="22" spans="1:23" ht="15.75" thickBot="1">
      <c r="A22" s="5" t="s">
        <v>24</v>
      </c>
      <c r="B22" s="164">
        <v>33929767.350000001</v>
      </c>
      <c r="C22" s="176">
        <v>33929767.350000001</v>
      </c>
      <c r="D22" s="176">
        <v>264000664.03</v>
      </c>
      <c r="E22" s="176"/>
      <c r="F22" s="176"/>
      <c r="G22" s="176">
        <v>64159752.140000001</v>
      </c>
      <c r="H22" s="176"/>
      <c r="I22" s="176"/>
      <c r="J22" s="176">
        <v>589286.39</v>
      </c>
      <c r="K22" s="116">
        <v>45292</v>
      </c>
      <c r="L22" s="165">
        <v>32257376.07</v>
      </c>
      <c r="M22" s="165"/>
      <c r="N22" s="165"/>
      <c r="O22" s="165"/>
      <c r="P22" s="165"/>
      <c r="Q22" s="165"/>
      <c r="R22" s="165">
        <v>175394.24</v>
      </c>
      <c r="S22" s="165"/>
      <c r="T22" s="165"/>
      <c r="U22" s="165"/>
      <c r="V22" s="177">
        <f t="shared" ref="V22:V56" si="0">L22+M22+N22+R22+S22+T22+U22</f>
        <v>32432770.309999999</v>
      </c>
      <c r="W22" s="107"/>
    </row>
    <row r="23" spans="1:23" ht="15.75" thickBot="1">
      <c r="A23" s="5" t="s">
        <v>25</v>
      </c>
      <c r="B23" s="169">
        <v>33923961.130000003</v>
      </c>
      <c r="C23" s="12">
        <v>33923961.130000003</v>
      </c>
      <c r="D23" s="176">
        <v>70048321.939999998</v>
      </c>
      <c r="E23" s="176">
        <v>1042150</v>
      </c>
      <c r="F23" s="176"/>
      <c r="G23" s="176">
        <v>32596965.09</v>
      </c>
      <c r="H23" s="176"/>
      <c r="I23" s="176"/>
      <c r="J23" s="176">
        <v>552184.67000000004</v>
      </c>
      <c r="K23" s="5" t="s">
        <v>25</v>
      </c>
      <c r="L23" s="165">
        <v>32241965.09</v>
      </c>
      <c r="M23" s="165"/>
      <c r="N23" s="165"/>
      <c r="O23" s="165"/>
      <c r="P23" s="165"/>
      <c r="Q23" s="165"/>
      <c r="R23" s="165"/>
      <c r="S23" s="165"/>
      <c r="T23" s="165"/>
      <c r="U23" s="165"/>
      <c r="V23" s="177">
        <f t="shared" si="0"/>
        <v>32241965.09</v>
      </c>
      <c r="W23" s="107"/>
    </row>
    <row r="24" spans="1:23" ht="15.75" thickBot="1">
      <c r="A24" s="5" t="s">
        <v>26</v>
      </c>
      <c r="B24" s="12">
        <v>33975961.5</v>
      </c>
      <c r="C24" s="12">
        <v>33975961.5</v>
      </c>
      <c r="D24" s="176"/>
      <c r="E24" s="176">
        <v>129405.03</v>
      </c>
      <c r="F24" s="176"/>
      <c r="G24" s="176">
        <v>160713.60999999999</v>
      </c>
      <c r="H24" s="176"/>
      <c r="I24" s="176"/>
      <c r="J24" s="176">
        <v>539155.48</v>
      </c>
      <c r="K24" s="5" t="s">
        <v>26</v>
      </c>
      <c r="L24" s="165">
        <v>31912376.07</v>
      </c>
      <c r="M24" s="165"/>
      <c r="N24" s="165"/>
      <c r="O24" s="165"/>
      <c r="P24" s="165"/>
      <c r="Q24" s="165"/>
      <c r="R24" s="165">
        <v>241886.8</v>
      </c>
      <c r="S24" s="165"/>
      <c r="T24" s="165"/>
      <c r="U24" s="165"/>
      <c r="V24" s="177">
        <f t="shared" si="0"/>
        <v>32154262.870000001</v>
      </c>
      <c r="W24" s="107"/>
    </row>
    <row r="25" spans="1:23" ht="15.75" thickBot="1">
      <c r="A25" s="5" t="s">
        <v>26</v>
      </c>
      <c r="B25" s="12"/>
      <c r="C25" s="12"/>
      <c r="D25" s="176"/>
      <c r="E25" s="176"/>
      <c r="F25" s="176"/>
      <c r="G25" s="176"/>
      <c r="H25" s="176"/>
      <c r="I25" s="176"/>
      <c r="J25" s="176"/>
      <c r="K25" s="116">
        <v>45292</v>
      </c>
      <c r="L25" s="165">
        <v>160713.60999999999</v>
      </c>
      <c r="M25" s="165"/>
      <c r="N25" s="165"/>
      <c r="O25" s="165"/>
      <c r="P25" s="165"/>
      <c r="Q25" s="165"/>
      <c r="R25" s="165"/>
      <c r="S25" s="165"/>
      <c r="T25" s="165"/>
      <c r="U25" s="165"/>
      <c r="V25" s="177">
        <f t="shared" si="0"/>
        <v>160713.60999999999</v>
      </c>
      <c r="W25" s="107"/>
    </row>
    <row r="26" spans="1:23" ht="15.75" thickBot="1">
      <c r="A26" s="5" t="s">
        <v>27</v>
      </c>
      <c r="B26" s="12">
        <v>33984383.710000001</v>
      </c>
      <c r="C26" s="12">
        <v>33984383.710000001</v>
      </c>
      <c r="D26" s="176"/>
      <c r="E26" s="176">
        <v>90555</v>
      </c>
      <c r="F26" s="176"/>
      <c r="G26" s="176">
        <v>64679717.460000008</v>
      </c>
      <c r="H26" s="176"/>
      <c r="I26" s="176"/>
      <c r="J26" s="176">
        <v>584893.6</v>
      </c>
      <c r="K26" s="5" t="s">
        <v>25</v>
      </c>
      <c r="L26" s="165">
        <v>213226.31</v>
      </c>
      <c r="M26" s="165"/>
      <c r="N26" s="165"/>
      <c r="O26" s="165"/>
      <c r="P26" s="165"/>
      <c r="Q26" s="165"/>
      <c r="R26" s="165"/>
      <c r="S26" s="165"/>
      <c r="T26" s="165"/>
      <c r="U26" s="165"/>
      <c r="V26" s="177">
        <f t="shared" si="0"/>
        <v>213226.31</v>
      </c>
      <c r="W26" s="107"/>
    </row>
    <row r="27" spans="1:23" ht="15.75" thickBot="1">
      <c r="A27" s="5" t="s">
        <v>27</v>
      </c>
      <c r="B27" s="12"/>
      <c r="C27" s="12"/>
      <c r="D27" s="176"/>
      <c r="E27" s="176"/>
      <c r="F27" s="176"/>
      <c r="G27" s="176"/>
      <c r="H27" s="176"/>
      <c r="I27" s="176"/>
      <c r="J27" s="176"/>
      <c r="K27" s="5" t="s">
        <v>27</v>
      </c>
      <c r="L27" s="165">
        <v>31857376.07</v>
      </c>
      <c r="M27" s="165"/>
      <c r="N27" s="165"/>
      <c r="O27" s="165"/>
      <c r="P27" s="165"/>
      <c r="Q27" s="165"/>
      <c r="R27" s="165"/>
      <c r="S27" s="165"/>
      <c r="T27" s="165"/>
      <c r="U27" s="165"/>
      <c r="V27" s="177">
        <f t="shared" si="0"/>
        <v>31857376.07</v>
      </c>
      <c r="W27" s="107"/>
    </row>
    <row r="28" spans="1:23" ht="15.75" thickBot="1">
      <c r="A28" s="5" t="s">
        <v>28</v>
      </c>
      <c r="B28" s="12">
        <v>33971956.130000003</v>
      </c>
      <c r="C28" s="12">
        <v>33971956.130000003</v>
      </c>
      <c r="D28" s="176"/>
      <c r="E28" s="176">
        <v>1332079.55</v>
      </c>
      <c r="F28" s="176"/>
      <c r="G28" s="176">
        <v>33482712.480000004</v>
      </c>
      <c r="H28" s="176">
        <v>2594189.58</v>
      </c>
      <c r="I28" s="176"/>
      <c r="J28" s="176">
        <v>615639.1</v>
      </c>
      <c r="K28" s="5" t="s">
        <v>24</v>
      </c>
      <c r="L28" s="165">
        <v>152837.09</v>
      </c>
      <c r="M28" s="165"/>
      <c r="N28" s="165"/>
      <c r="O28" s="165"/>
      <c r="P28" s="165"/>
      <c r="Q28" s="165"/>
      <c r="R28" s="165">
        <v>391155.72</v>
      </c>
      <c r="S28" s="165"/>
      <c r="T28" s="165">
        <v>7303673.3200000003</v>
      </c>
      <c r="U28" s="165"/>
      <c r="V28" s="177">
        <f t="shared" si="0"/>
        <v>7847666.1299999999</v>
      </c>
      <c r="W28" s="107"/>
    </row>
    <row r="29" spans="1:23" ht="15.75" thickBot="1">
      <c r="A29" s="5" t="s">
        <v>28</v>
      </c>
      <c r="B29" s="12"/>
      <c r="C29" s="12"/>
      <c r="D29" s="176"/>
      <c r="E29" s="176"/>
      <c r="F29" s="176"/>
      <c r="G29" s="176"/>
      <c r="H29" s="176"/>
      <c r="I29" s="176"/>
      <c r="J29" s="176"/>
      <c r="K29" s="5" t="s">
        <v>25</v>
      </c>
      <c r="L29" s="165">
        <v>152837.09</v>
      </c>
      <c r="M29" s="165"/>
      <c r="N29" s="165"/>
      <c r="O29" s="165"/>
      <c r="P29" s="165"/>
      <c r="Q29" s="165"/>
      <c r="R29" s="165"/>
      <c r="S29" s="165"/>
      <c r="T29" s="165"/>
      <c r="U29" s="165"/>
      <c r="V29" s="177">
        <f t="shared" si="0"/>
        <v>152837.09</v>
      </c>
      <c r="W29" s="107"/>
    </row>
    <row r="30" spans="1:23" ht="15.75" thickBot="1">
      <c r="A30" s="5" t="s">
        <v>28</v>
      </c>
      <c r="B30" s="12"/>
      <c r="C30" s="12"/>
      <c r="D30" s="176"/>
      <c r="E30" s="176"/>
      <c r="F30" s="176"/>
      <c r="G30" s="176"/>
      <c r="H30" s="176"/>
      <c r="I30" s="176"/>
      <c r="J30" s="176"/>
      <c r="K30" s="5" t="s">
        <v>26</v>
      </c>
      <c r="L30" s="165">
        <v>764195.64</v>
      </c>
      <c r="M30" s="165"/>
      <c r="N30" s="165"/>
      <c r="O30" s="165"/>
      <c r="P30" s="165"/>
      <c r="Q30" s="165"/>
      <c r="R30" s="165"/>
      <c r="S30" s="165"/>
      <c r="T30" s="165"/>
      <c r="U30" s="165"/>
      <c r="V30" s="177">
        <f t="shared" si="0"/>
        <v>764195.64</v>
      </c>
      <c r="W30" s="107"/>
    </row>
    <row r="31" spans="1:23" ht="15.75" thickBot="1">
      <c r="A31" s="5" t="s">
        <v>28</v>
      </c>
      <c r="B31" s="12"/>
      <c r="C31" s="12"/>
      <c r="D31" s="176"/>
      <c r="E31" s="176"/>
      <c r="F31" s="176"/>
      <c r="G31" s="176"/>
      <c r="H31" s="176"/>
      <c r="I31" s="176"/>
      <c r="J31" s="176"/>
      <c r="K31" s="5" t="s">
        <v>27</v>
      </c>
      <c r="L31" s="165">
        <v>208351.12</v>
      </c>
      <c r="M31" s="165"/>
      <c r="N31" s="165"/>
      <c r="O31" s="165"/>
      <c r="P31" s="165"/>
      <c r="Q31" s="165"/>
      <c r="R31" s="165"/>
      <c r="S31" s="165"/>
      <c r="T31" s="165"/>
      <c r="U31" s="165"/>
      <c r="V31" s="177">
        <f t="shared" si="0"/>
        <v>208351.12</v>
      </c>
      <c r="W31" s="107"/>
    </row>
    <row r="32" spans="1:23" ht="15.75" thickBot="1">
      <c r="A32" s="5" t="s">
        <v>28</v>
      </c>
      <c r="B32" s="12"/>
      <c r="C32" s="12"/>
      <c r="D32" s="176"/>
      <c r="E32" s="176"/>
      <c r="F32" s="176"/>
      <c r="G32" s="176"/>
      <c r="H32" s="176"/>
      <c r="I32" s="176"/>
      <c r="J32" s="176"/>
      <c r="K32" s="5" t="s">
        <v>28</v>
      </c>
      <c r="L32" s="165">
        <v>32055727.190000001</v>
      </c>
      <c r="M32" s="165">
        <v>5265532.5500000007</v>
      </c>
      <c r="N32" s="165"/>
      <c r="O32" s="165"/>
      <c r="P32" s="165"/>
      <c r="Q32" s="165"/>
      <c r="R32" s="165"/>
      <c r="S32" s="165"/>
      <c r="T32" s="165"/>
      <c r="U32" s="165"/>
      <c r="V32" s="177">
        <f t="shared" si="0"/>
        <v>37321259.740000002</v>
      </c>
      <c r="W32" s="107"/>
    </row>
    <row r="33" spans="1:23" ht="15.75" thickBot="1">
      <c r="A33" s="5" t="s">
        <v>29</v>
      </c>
      <c r="B33" s="12">
        <v>33970743.899999999</v>
      </c>
      <c r="C33" s="12">
        <v>33970743.899999999</v>
      </c>
      <c r="D33" s="176">
        <v>1562378.33</v>
      </c>
      <c r="E33" s="176">
        <v>1000000</v>
      </c>
      <c r="F33" s="176"/>
      <c r="G33" s="176">
        <v>756228.94</v>
      </c>
      <c r="H33" s="176">
        <v>1000000</v>
      </c>
      <c r="I33" s="176"/>
      <c r="J33" s="176">
        <v>626730.73</v>
      </c>
      <c r="K33" s="5" t="s">
        <v>162</v>
      </c>
      <c r="L33" s="165">
        <v>756228.94</v>
      </c>
      <c r="M33" s="165"/>
      <c r="N33" s="165"/>
      <c r="O33" s="165"/>
      <c r="P33" s="165"/>
      <c r="Q33" s="165"/>
      <c r="R33" s="165"/>
      <c r="S33" s="165"/>
      <c r="T33" s="165"/>
      <c r="U33" s="165"/>
      <c r="V33" s="177">
        <f t="shared" si="0"/>
        <v>756228.94</v>
      </c>
      <c r="W33" s="107"/>
    </row>
    <row r="34" spans="1:23" ht="15.75" thickBot="1">
      <c r="A34" s="5" t="s">
        <v>29</v>
      </c>
      <c r="B34" s="12"/>
      <c r="C34" s="12"/>
      <c r="D34" s="176"/>
      <c r="E34" s="176"/>
      <c r="F34" s="176"/>
      <c r="G34" s="176"/>
      <c r="H34" s="176"/>
      <c r="I34" s="176"/>
      <c r="J34" s="176"/>
      <c r="K34" s="42">
        <v>45444</v>
      </c>
      <c r="L34" s="165">
        <v>32045727.190000001</v>
      </c>
      <c r="M34" s="165">
        <v>1000000</v>
      </c>
      <c r="N34" s="165"/>
      <c r="O34" s="165"/>
      <c r="P34" s="165"/>
      <c r="Q34" s="165"/>
      <c r="R34" s="165"/>
      <c r="S34" s="165"/>
      <c r="T34" s="165"/>
      <c r="U34" s="165"/>
      <c r="V34" s="177">
        <f t="shared" si="0"/>
        <v>33045727.190000001</v>
      </c>
      <c r="W34" s="107"/>
    </row>
    <row r="35" spans="1:23" ht="15.75" thickBot="1">
      <c r="A35" s="5" t="s">
        <v>30</v>
      </c>
      <c r="B35" s="12">
        <v>33928848.620000005</v>
      </c>
      <c r="C35" s="12">
        <v>33928848.620000005</v>
      </c>
      <c r="D35" s="176">
        <v>3969787.03</v>
      </c>
      <c r="E35" s="176">
        <v>585405.30000000005</v>
      </c>
      <c r="F35" s="176"/>
      <c r="G35" s="176">
        <v>53508758.950000003</v>
      </c>
      <c r="H35" s="176">
        <v>585405.30000000005</v>
      </c>
      <c r="I35" s="176"/>
      <c r="J35" s="176">
        <v>544601.97</v>
      </c>
      <c r="K35" s="5" t="s">
        <v>30</v>
      </c>
      <c r="L35" s="165">
        <v>32455727.190000001</v>
      </c>
      <c r="M35" s="165">
        <v>585405.30000000005</v>
      </c>
      <c r="N35" s="165"/>
      <c r="O35" s="165"/>
      <c r="P35" s="165"/>
      <c r="Q35" s="165"/>
      <c r="R35" s="165"/>
      <c r="S35" s="165">
        <v>3405144</v>
      </c>
      <c r="T35" s="165"/>
      <c r="U35" s="165"/>
      <c r="V35" s="177">
        <f t="shared" si="0"/>
        <v>36446276.490000002</v>
      </c>
      <c r="W35" s="107"/>
    </row>
    <row r="36" spans="1:23" ht="15.75" thickBot="1">
      <c r="A36" s="5" t="s">
        <v>30</v>
      </c>
      <c r="B36" s="12"/>
      <c r="C36" s="12"/>
      <c r="D36" s="176"/>
      <c r="E36" s="176"/>
      <c r="F36" s="176"/>
      <c r="G36" s="176"/>
      <c r="H36" s="176"/>
      <c r="I36" s="176"/>
      <c r="J36" s="176"/>
      <c r="K36" s="42">
        <v>45444</v>
      </c>
      <c r="L36" s="165">
        <v>755016.71</v>
      </c>
      <c r="M36" s="165"/>
      <c r="N36" s="165"/>
      <c r="O36" s="165"/>
      <c r="P36" s="165"/>
      <c r="Q36" s="165"/>
      <c r="R36" s="165"/>
      <c r="S36" s="165"/>
      <c r="T36" s="165"/>
      <c r="U36" s="165"/>
      <c r="V36" s="177">
        <f t="shared" si="0"/>
        <v>755016.71</v>
      </c>
      <c r="W36" s="107"/>
    </row>
    <row r="37" spans="1:23" ht="15.75" thickBot="1">
      <c r="A37" s="5" t="s">
        <v>30</v>
      </c>
      <c r="B37" s="12"/>
      <c r="C37" s="12"/>
      <c r="D37" s="176"/>
      <c r="E37" s="176"/>
      <c r="F37" s="176"/>
      <c r="G37" s="176"/>
      <c r="H37" s="176"/>
      <c r="I37" s="176"/>
      <c r="J37" s="176"/>
      <c r="K37" s="5" t="s">
        <v>28</v>
      </c>
      <c r="L37" s="165">
        <v>144360.9</v>
      </c>
      <c r="M37" s="165"/>
      <c r="N37" s="165"/>
      <c r="O37" s="165"/>
      <c r="P37" s="165"/>
      <c r="Q37" s="165"/>
      <c r="R37" s="165"/>
      <c r="S37" s="165"/>
      <c r="T37" s="165"/>
      <c r="U37" s="165"/>
      <c r="V37" s="177">
        <f t="shared" si="0"/>
        <v>144360.9</v>
      </c>
      <c r="W37" s="107"/>
    </row>
    <row r="38" spans="1:23" ht="15.75" thickBot="1">
      <c r="A38" s="5" t="s">
        <v>30</v>
      </c>
      <c r="B38" s="12"/>
      <c r="C38" s="12"/>
      <c r="D38" s="176"/>
      <c r="E38" s="176"/>
      <c r="F38" s="176"/>
      <c r="G38" s="176"/>
      <c r="H38" s="176"/>
      <c r="I38" s="176"/>
      <c r="J38" s="176"/>
      <c r="K38" s="5" t="s">
        <v>27</v>
      </c>
      <c r="L38" s="165">
        <v>165106.4</v>
      </c>
      <c r="M38" s="165"/>
      <c r="N38" s="165"/>
      <c r="O38" s="165"/>
      <c r="P38" s="165"/>
      <c r="Q38" s="165"/>
      <c r="R38" s="165"/>
      <c r="S38" s="165"/>
      <c r="T38" s="165"/>
      <c r="U38" s="165"/>
      <c r="V38" s="177">
        <f t="shared" si="0"/>
        <v>165106.4</v>
      </c>
      <c r="W38" s="107"/>
    </row>
    <row r="39" spans="1:23" ht="15.75" thickBot="1">
      <c r="A39" s="5" t="s">
        <v>31</v>
      </c>
      <c r="B39" s="12">
        <v>33944720.340000004</v>
      </c>
      <c r="C39" s="12">
        <v>33944720.340000004</v>
      </c>
      <c r="D39" s="176">
        <v>23213121.43</v>
      </c>
      <c r="E39" s="176">
        <v>428386</v>
      </c>
      <c r="F39" s="176"/>
      <c r="G39" s="176">
        <v>44835110.099999994</v>
      </c>
      <c r="H39" s="176">
        <v>417615.38</v>
      </c>
      <c r="I39" s="176"/>
      <c r="J39" s="176">
        <v>545130.76</v>
      </c>
      <c r="K39" s="42">
        <v>45505</v>
      </c>
      <c r="L39" s="165">
        <v>32455727.190000001</v>
      </c>
      <c r="M39" s="165">
        <v>397809.98</v>
      </c>
      <c r="N39" s="165"/>
      <c r="O39" s="165"/>
      <c r="P39" s="165"/>
      <c r="Q39" s="165"/>
      <c r="R39" s="165">
        <v>190351.28999999998</v>
      </c>
      <c r="S39" s="165"/>
      <c r="T39" s="165">
        <v>168724.74</v>
      </c>
      <c r="U39" s="165"/>
      <c r="V39" s="177">
        <f t="shared" si="0"/>
        <v>33212613.199999999</v>
      </c>
      <c r="W39" s="107"/>
    </row>
    <row r="40" spans="1:23" ht="15.75" thickBot="1">
      <c r="A40" s="5" t="s">
        <v>31</v>
      </c>
      <c r="B40" s="12"/>
      <c r="C40" s="12"/>
      <c r="D40" s="176"/>
      <c r="E40" s="176"/>
      <c r="F40" s="176"/>
      <c r="G40" s="176"/>
      <c r="H40" s="176"/>
      <c r="I40" s="176"/>
      <c r="J40" s="176"/>
      <c r="K40" s="42">
        <v>45474</v>
      </c>
      <c r="L40" s="165">
        <v>713121.43</v>
      </c>
      <c r="M40" s="165"/>
      <c r="N40" s="165"/>
      <c r="O40" s="165"/>
      <c r="P40" s="165"/>
      <c r="Q40" s="165"/>
      <c r="R40" s="165"/>
      <c r="S40" s="165"/>
      <c r="T40" s="165"/>
      <c r="U40" s="165"/>
      <c r="V40" s="177">
        <f t="shared" si="0"/>
        <v>713121.43</v>
      </c>
      <c r="W40" s="107"/>
    </row>
    <row r="41" spans="1:23" ht="15.75" thickBot="1">
      <c r="A41" s="5" t="s">
        <v>31</v>
      </c>
      <c r="B41" s="12"/>
      <c r="C41" s="12"/>
      <c r="D41" s="176"/>
      <c r="E41" s="176"/>
      <c r="F41" s="176"/>
      <c r="G41" s="176"/>
      <c r="H41" s="176"/>
      <c r="I41" s="176"/>
      <c r="J41" s="176"/>
      <c r="K41" s="42">
        <v>45444</v>
      </c>
      <c r="L41" s="165">
        <v>345413.23</v>
      </c>
      <c r="M41" s="165"/>
      <c r="N41" s="165"/>
      <c r="O41" s="165"/>
      <c r="P41" s="165"/>
      <c r="Q41" s="165"/>
      <c r="R41" s="165"/>
      <c r="S41" s="165"/>
      <c r="T41" s="165"/>
      <c r="U41" s="165"/>
      <c r="V41" s="177">
        <f t="shared" si="0"/>
        <v>345413.23</v>
      </c>
      <c r="W41" s="107"/>
    </row>
    <row r="42" spans="1:23" ht="15.75" thickBot="1">
      <c r="A42" s="5" t="s">
        <v>31</v>
      </c>
      <c r="B42" s="12"/>
      <c r="C42" s="12"/>
      <c r="D42" s="176"/>
      <c r="E42" s="176"/>
      <c r="F42" s="176"/>
      <c r="G42" s="176"/>
      <c r="H42" s="176"/>
      <c r="I42" s="176"/>
      <c r="J42" s="176"/>
      <c r="K42" s="42">
        <v>45413</v>
      </c>
      <c r="L42" s="165">
        <v>400000</v>
      </c>
      <c r="M42" s="165"/>
      <c r="N42" s="165"/>
      <c r="O42" s="165"/>
      <c r="P42" s="165"/>
      <c r="Q42" s="165"/>
      <c r="R42" s="165"/>
      <c r="S42" s="165"/>
      <c r="T42" s="165"/>
      <c r="U42" s="165"/>
      <c r="V42" s="177">
        <f t="shared" si="0"/>
        <v>400000</v>
      </c>
      <c r="W42" s="107"/>
    </row>
    <row r="43" spans="1:23" ht="15.75" thickBot="1">
      <c r="A43" s="5" t="s">
        <v>31</v>
      </c>
      <c r="B43" s="12"/>
      <c r="C43" s="12"/>
      <c r="D43" s="176"/>
      <c r="E43" s="176"/>
      <c r="F43" s="176"/>
      <c r="G43" s="176"/>
      <c r="H43" s="176"/>
      <c r="I43" s="176"/>
      <c r="J43" s="176"/>
      <c r="K43" s="42">
        <v>45383</v>
      </c>
      <c r="L43" s="165">
        <v>400000</v>
      </c>
      <c r="M43" s="165"/>
      <c r="N43" s="165"/>
      <c r="O43" s="165"/>
      <c r="P43" s="165"/>
      <c r="Q43" s="165"/>
      <c r="R43" s="165"/>
      <c r="S43" s="165"/>
      <c r="T43" s="165"/>
      <c r="U43" s="165"/>
      <c r="V43" s="177">
        <f t="shared" si="0"/>
        <v>400000</v>
      </c>
      <c r="W43" s="107"/>
    </row>
    <row r="44" spans="1:23" ht="15.75" thickBot="1">
      <c r="A44" s="5" t="s">
        <v>32</v>
      </c>
      <c r="B44" s="12">
        <v>33931832.600000001</v>
      </c>
      <c r="C44" s="12">
        <v>33931832.600000001</v>
      </c>
      <c r="D44" s="176">
        <v>3128993.15</v>
      </c>
      <c r="E44" s="176">
        <v>431226.98</v>
      </c>
      <c r="F44" s="176"/>
      <c r="G44" s="176">
        <v>1266153.8</v>
      </c>
      <c r="H44" s="176">
        <v>441997.6</v>
      </c>
      <c r="I44" s="176"/>
      <c r="J44" s="175">
        <v>587335.34000000008</v>
      </c>
      <c r="K44" s="5" t="s">
        <v>31</v>
      </c>
      <c r="L44" s="165">
        <v>728993.15</v>
      </c>
      <c r="M44" s="165"/>
      <c r="N44" s="165"/>
      <c r="O44" s="165"/>
      <c r="P44" s="165"/>
      <c r="Q44" s="165"/>
      <c r="R44" s="165"/>
      <c r="S44" s="165">
        <v>894856</v>
      </c>
      <c r="T44" s="165"/>
      <c r="U44" s="165"/>
      <c r="V44" s="177">
        <f t="shared" si="0"/>
        <v>1623849.15</v>
      </c>
      <c r="W44" s="107"/>
    </row>
    <row r="45" spans="1:23" ht="15.75" thickBot="1">
      <c r="A45" s="5" t="s">
        <v>32</v>
      </c>
      <c r="B45" s="12"/>
      <c r="C45" s="12"/>
      <c r="D45" s="176"/>
      <c r="E45" s="176"/>
      <c r="F45" s="176"/>
      <c r="G45" s="176"/>
      <c r="H45" s="176"/>
      <c r="I45" s="176"/>
      <c r="J45" s="176"/>
      <c r="K45" s="5" t="s">
        <v>32</v>
      </c>
      <c r="L45" s="165">
        <v>32103708.890000004</v>
      </c>
      <c r="M45" s="165">
        <v>441997.6</v>
      </c>
      <c r="N45" s="165"/>
      <c r="O45" s="165"/>
      <c r="P45" s="165"/>
      <c r="Q45" s="165"/>
      <c r="R45" s="165"/>
      <c r="S45" s="165"/>
      <c r="T45" s="165"/>
      <c r="U45" s="165"/>
      <c r="V45" s="177">
        <f t="shared" si="0"/>
        <v>32545706.490000006</v>
      </c>
      <c r="W45" s="107"/>
    </row>
    <row r="46" spans="1:23" ht="15.75" thickBot="1">
      <c r="A46" s="5" t="s">
        <v>33</v>
      </c>
      <c r="B46" s="168">
        <v>33930621.890000001</v>
      </c>
      <c r="C46" s="168">
        <v>33930621.890000001</v>
      </c>
      <c r="D46" s="176">
        <v>33190516.82</v>
      </c>
      <c r="E46" s="176">
        <v>2486717.2400000002</v>
      </c>
      <c r="F46" s="176"/>
      <c r="G46" s="176">
        <v>66991554.36999999</v>
      </c>
      <c r="H46" s="176">
        <v>79500</v>
      </c>
      <c r="I46" s="165"/>
      <c r="J46" s="177">
        <v>722801.53999999992</v>
      </c>
      <c r="K46" s="42">
        <v>45566</v>
      </c>
      <c r="L46" s="165">
        <v>32103708.890000001</v>
      </c>
      <c r="M46" s="165">
        <v>79500</v>
      </c>
      <c r="N46" s="165"/>
      <c r="O46" s="165"/>
      <c r="P46" s="165"/>
      <c r="Q46" s="165"/>
      <c r="R46" s="165"/>
      <c r="S46" s="165"/>
      <c r="T46" s="165"/>
      <c r="U46" s="165"/>
      <c r="V46" s="177">
        <f t="shared" si="0"/>
        <v>32183208.890000001</v>
      </c>
      <c r="W46" s="107"/>
    </row>
    <row r="47" spans="1:23" ht="15.75" thickBot="1">
      <c r="A47" s="5" t="s">
        <v>33</v>
      </c>
      <c r="B47" s="12"/>
      <c r="C47" s="12"/>
      <c r="D47" s="176"/>
      <c r="E47" s="176"/>
      <c r="F47" s="176"/>
      <c r="G47" s="176"/>
      <c r="H47" s="176"/>
      <c r="I47" s="176"/>
      <c r="J47" s="176"/>
      <c r="K47" s="5" t="s">
        <v>24</v>
      </c>
      <c r="L47" s="165">
        <v>769554.19</v>
      </c>
      <c r="M47" s="165"/>
      <c r="N47" s="165"/>
      <c r="O47" s="165"/>
      <c r="P47" s="165"/>
      <c r="Q47" s="165"/>
      <c r="R47" s="165"/>
      <c r="S47" s="165"/>
      <c r="T47" s="165"/>
      <c r="U47" s="165"/>
      <c r="V47" s="177">
        <f t="shared" si="0"/>
        <v>769554.19</v>
      </c>
      <c r="W47" s="195"/>
    </row>
    <row r="48" spans="1:23" ht="15.75" thickBot="1">
      <c r="A48" s="5" t="s">
        <v>33</v>
      </c>
      <c r="B48" s="168"/>
      <c r="C48" s="168"/>
      <c r="D48" s="176"/>
      <c r="E48" s="176"/>
      <c r="F48" s="176"/>
      <c r="G48" s="176"/>
      <c r="H48" s="176"/>
      <c r="I48" s="165"/>
      <c r="J48" s="177"/>
      <c r="K48" s="5" t="s">
        <v>25</v>
      </c>
      <c r="L48" s="165">
        <v>763747.97</v>
      </c>
      <c r="M48" s="165"/>
      <c r="N48" s="165"/>
      <c r="O48" s="165"/>
      <c r="P48" s="165"/>
      <c r="Q48" s="165"/>
      <c r="R48" s="165"/>
      <c r="S48" s="165"/>
      <c r="T48" s="165"/>
      <c r="U48" s="165"/>
      <c r="V48" s="177">
        <f t="shared" si="0"/>
        <v>763747.97</v>
      </c>
      <c r="W48" s="195"/>
    </row>
    <row r="49" spans="1:23" ht="15.75" thickBot="1">
      <c r="A49" s="5" t="s">
        <v>33</v>
      </c>
      <c r="B49" s="168"/>
      <c r="C49" s="168"/>
      <c r="D49" s="176"/>
      <c r="E49" s="176"/>
      <c r="F49" s="176"/>
      <c r="G49" s="176"/>
      <c r="H49" s="176"/>
      <c r="I49" s="165"/>
      <c r="J49" s="177"/>
      <c r="K49" s="5" t="s">
        <v>26</v>
      </c>
      <c r="L49" s="165">
        <v>760234.31</v>
      </c>
      <c r="M49" s="165"/>
      <c r="N49" s="165"/>
      <c r="O49" s="165"/>
      <c r="P49" s="165"/>
      <c r="Q49" s="165"/>
      <c r="R49" s="165"/>
      <c r="S49" s="165"/>
      <c r="T49" s="165"/>
      <c r="U49" s="165"/>
      <c r="V49" s="177">
        <f t="shared" si="0"/>
        <v>760234.31</v>
      </c>
      <c r="W49" s="195"/>
    </row>
    <row r="50" spans="1:23" ht="15.75" thickBot="1">
      <c r="A50" s="5" t="s">
        <v>33</v>
      </c>
      <c r="B50" s="168"/>
      <c r="C50" s="168"/>
      <c r="D50" s="176"/>
      <c r="E50" s="176"/>
      <c r="F50" s="176"/>
      <c r="G50" s="176"/>
      <c r="H50" s="176"/>
      <c r="I50" s="165"/>
      <c r="J50" s="177"/>
      <c r="K50" s="5" t="s">
        <v>27</v>
      </c>
      <c r="L50" s="165">
        <v>768656.52</v>
      </c>
      <c r="M50" s="165"/>
      <c r="N50" s="165"/>
      <c r="O50" s="165"/>
      <c r="P50" s="165"/>
      <c r="Q50" s="165"/>
      <c r="R50" s="165"/>
      <c r="S50" s="165"/>
      <c r="T50" s="165"/>
      <c r="U50" s="165"/>
      <c r="V50" s="177">
        <f t="shared" si="0"/>
        <v>768656.52</v>
      </c>
      <c r="W50" s="195"/>
    </row>
    <row r="51" spans="1:23" ht="15.75" thickBot="1">
      <c r="A51" s="5" t="s">
        <v>33</v>
      </c>
      <c r="B51" s="168"/>
      <c r="C51" s="168"/>
      <c r="D51" s="176"/>
      <c r="E51" s="176"/>
      <c r="F51" s="176"/>
      <c r="G51" s="176"/>
      <c r="H51" s="176"/>
      <c r="I51" s="165"/>
      <c r="J51" s="177"/>
      <c r="K51" s="42">
        <v>45444</v>
      </c>
      <c r="L51" s="165">
        <v>197856.04</v>
      </c>
      <c r="M51" s="165"/>
      <c r="N51" s="165"/>
      <c r="O51" s="165"/>
      <c r="P51" s="165"/>
      <c r="Q51" s="165"/>
      <c r="R51" s="165"/>
      <c r="S51" s="165"/>
      <c r="T51" s="165"/>
      <c r="U51" s="165"/>
      <c r="V51" s="177">
        <f t="shared" si="0"/>
        <v>197856.04</v>
      </c>
      <c r="W51" s="195"/>
    </row>
    <row r="52" spans="1:23" ht="15.75" thickBot="1">
      <c r="A52" s="5" t="s">
        <v>33</v>
      </c>
      <c r="B52" s="168"/>
      <c r="C52" s="168"/>
      <c r="D52" s="176"/>
      <c r="E52" s="176"/>
      <c r="F52" s="176"/>
      <c r="G52" s="176"/>
      <c r="H52" s="176"/>
      <c r="I52" s="165"/>
      <c r="J52" s="177"/>
      <c r="K52" s="5" t="s">
        <v>30</v>
      </c>
      <c r="L52" s="165">
        <v>215398.03</v>
      </c>
      <c r="M52" s="165"/>
      <c r="N52" s="165"/>
      <c r="O52" s="165"/>
      <c r="P52" s="165"/>
      <c r="Q52" s="165"/>
      <c r="R52" s="165"/>
      <c r="S52" s="165"/>
      <c r="T52" s="165"/>
      <c r="U52" s="165"/>
      <c r="V52" s="177">
        <f t="shared" si="0"/>
        <v>215398.03</v>
      </c>
      <c r="W52" s="195"/>
    </row>
    <row r="53" spans="1:23" ht="15.75" thickBot="1">
      <c r="A53" s="5" t="s">
        <v>33</v>
      </c>
      <c r="B53" s="168"/>
      <c r="C53" s="168"/>
      <c r="D53" s="176"/>
      <c r="E53" s="176"/>
      <c r="F53" s="176"/>
      <c r="G53" s="176"/>
      <c r="H53" s="176"/>
      <c r="I53" s="165"/>
      <c r="J53" s="177"/>
      <c r="K53" s="42">
        <v>45505</v>
      </c>
      <c r="L53" s="165">
        <v>214869.24</v>
      </c>
      <c r="M53" s="165"/>
      <c r="N53" s="165"/>
      <c r="O53" s="165"/>
      <c r="P53" s="165"/>
      <c r="Q53" s="165"/>
      <c r="R53" s="165"/>
      <c r="S53" s="165"/>
      <c r="T53" s="165"/>
      <c r="U53" s="165"/>
      <c r="V53" s="177">
        <f t="shared" si="0"/>
        <v>214869.24</v>
      </c>
      <c r="W53" s="195"/>
    </row>
    <row r="54" spans="1:23" ht="15.75" thickBot="1">
      <c r="A54" s="5" t="s">
        <v>33</v>
      </c>
      <c r="B54" s="168"/>
      <c r="C54" s="168"/>
      <c r="D54" s="176"/>
      <c r="E54" s="176"/>
      <c r="F54" s="176"/>
      <c r="G54" s="176"/>
      <c r="H54" s="176"/>
      <c r="I54" s="165"/>
      <c r="J54" s="177"/>
      <c r="K54" s="5" t="s">
        <v>32</v>
      </c>
      <c r="L54" s="165">
        <v>716105.41</v>
      </c>
      <c r="M54" s="165"/>
      <c r="N54" s="165"/>
      <c r="O54" s="165"/>
      <c r="P54" s="165"/>
      <c r="Q54" s="165"/>
      <c r="R54" s="165"/>
      <c r="S54" s="165"/>
      <c r="T54" s="165"/>
      <c r="U54" s="165"/>
      <c r="V54" s="177">
        <f t="shared" si="0"/>
        <v>716105.41</v>
      </c>
      <c r="W54" s="195"/>
    </row>
    <row r="55" spans="1:23" ht="15.75" thickBot="1">
      <c r="A55" s="5" t="s">
        <v>34</v>
      </c>
      <c r="B55" s="12">
        <v>33215727.190000001</v>
      </c>
      <c r="C55" s="12">
        <v>33215727.190000001</v>
      </c>
      <c r="D55" s="176"/>
      <c r="E55" s="176"/>
      <c r="F55" s="176"/>
      <c r="G55" s="165"/>
      <c r="H55" s="176"/>
      <c r="I55" s="165"/>
      <c r="J55" s="177"/>
      <c r="K55" s="42"/>
      <c r="L55" s="12"/>
      <c r="M55" s="165"/>
      <c r="N55" s="165"/>
      <c r="O55" s="165"/>
      <c r="P55" s="165"/>
      <c r="Q55" s="165"/>
      <c r="R55" s="165"/>
      <c r="S55" s="165"/>
      <c r="T55" s="165"/>
      <c r="U55" s="165"/>
      <c r="V55" s="177">
        <f t="shared" si="0"/>
        <v>0</v>
      </c>
      <c r="W55" s="107"/>
    </row>
    <row r="56" spans="1:23" ht="15.75" thickBot="1">
      <c r="A56" s="13" t="s">
        <v>35</v>
      </c>
      <c r="B56" s="12">
        <v>33215727.190000001</v>
      </c>
      <c r="C56" s="12">
        <v>33215727.190000001</v>
      </c>
      <c r="D56" s="165"/>
      <c r="E56" s="165"/>
      <c r="F56" s="165"/>
      <c r="G56" s="165"/>
      <c r="H56" s="165"/>
      <c r="I56" s="165"/>
      <c r="J56" s="165"/>
      <c r="K56" s="42"/>
      <c r="L56" s="12"/>
      <c r="M56" s="165"/>
      <c r="N56" s="165"/>
      <c r="O56" s="165"/>
      <c r="P56" s="165"/>
      <c r="Q56" s="165"/>
      <c r="R56" s="165"/>
      <c r="S56" s="165"/>
      <c r="T56" s="165"/>
      <c r="U56" s="165"/>
      <c r="V56" s="177">
        <f t="shared" si="0"/>
        <v>0</v>
      </c>
      <c r="W56" s="107"/>
    </row>
    <row r="57" spans="1:23" ht="15.75" thickBot="1">
      <c r="A57" s="14"/>
      <c r="B57" s="15">
        <f t="shared" ref="B57:J57" si="1">SUM(B22:B56)</f>
        <v>405924251.55000001</v>
      </c>
      <c r="C57" s="15">
        <f t="shared" si="1"/>
        <v>405924251.55000001</v>
      </c>
      <c r="D57" s="15">
        <f t="shared" si="1"/>
        <v>399113782.72999996</v>
      </c>
      <c r="E57" s="15">
        <f t="shared" si="1"/>
        <v>7525925.0999999996</v>
      </c>
      <c r="F57" s="15">
        <f t="shared" si="1"/>
        <v>0</v>
      </c>
      <c r="G57" s="15">
        <f t="shared" si="1"/>
        <v>362437666.94</v>
      </c>
      <c r="H57" s="15">
        <f t="shared" si="1"/>
        <v>5118707.8599999994</v>
      </c>
      <c r="I57" s="15">
        <f t="shared" si="1"/>
        <v>0</v>
      </c>
      <c r="J57" s="15">
        <f t="shared" si="1"/>
        <v>5907759.5800000001</v>
      </c>
      <c r="K57" s="15"/>
      <c r="L57" s="15">
        <f t="shared" ref="L57:V57" si="2">SUM(L22:L56)</f>
        <v>331956243.17000008</v>
      </c>
      <c r="M57" s="15">
        <f t="shared" si="2"/>
        <v>7770245.4299999997</v>
      </c>
      <c r="N57" s="15">
        <f t="shared" si="2"/>
        <v>0</v>
      </c>
      <c r="O57" s="15">
        <f t="shared" si="2"/>
        <v>0</v>
      </c>
      <c r="P57" s="15">
        <f t="shared" si="2"/>
        <v>0</v>
      </c>
      <c r="Q57" s="15">
        <f t="shared" si="2"/>
        <v>0</v>
      </c>
      <c r="R57" s="15">
        <f t="shared" si="2"/>
        <v>998788.05</v>
      </c>
      <c r="S57" s="15">
        <f t="shared" si="2"/>
        <v>4300000</v>
      </c>
      <c r="T57" s="15">
        <f t="shared" si="2"/>
        <v>7472398.0600000005</v>
      </c>
      <c r="U57" s="15">
        <f t="shared" si="2"/>
        <v>0</v>
      </c>
      <c r="V57" s="15">
        <f t="shared" si="2"/>
        <v>352497674.71000004</v>
      </c>
      <c r="W57" s="107"/>
    </row>
    <row r="58" spans="1:23">
      <c r="A58" s="104"/>
      <c r="B58" s="104"/>
      <c r="C58" s="16"/>
      <c r="D58" s="104"/>
      <c r="E58" s="104"/>
      <c r="F58" s="104"/>
      <c r="G58" s="104"/>
      <c r="H58" s="104"/>
      <c r="I58" s="104"/>
      <c r="J58" s="104"/>
      <c r="K58" s="104"/>
      <c r="L58" s="104"/>
      <c r="M58" s="104"/>
      <c r="N58" s="104"/>
      <c r="O58" s="104"/>
      <c r="P58" s="104"/>
      <c r="Q58" s="104"/>
      <c r="R58" s="104"/>
      <c r="S58" s="104"/>
      <c r="T58" s="104"/>
      <c r="U58" s="104"/>
      <c r="V58" s="104"/>
      <c r="W58" s="107"/>
    </row>
    <row r="59" spans="1:23" ht="40.5" customHeight="1">
      <c r="A59" s="209" t="s">
        <v>36</v>
      </c>
      <c r="B59" s="209"/>
      <c r="C59" s="209"/>
      <c r="D59" s="209"/>
      <c r="E59" s="209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104"/>
      <c r="Q59" s="104"/>
      <c r="R59" s="104"/>
      <c r="S59" s="104"/>
      <c r="T59" s="104"/>
      <c r="U59" s="104"/>
      <c r="V59" s="104"/>
      <c r="W59" s="107"/>
    </row>
    <row r="60" spans="1:23" ht="15" customHeight="1">
      <c r="A60" s="210" t="s">
        <v>37</v>
      </c>
      <c r="B60" s="210"/>
      <c r="C60" s="210"/>
      <c r="D60" s="210"/>
      <c r="E60" s="210"/>
      <c r="F60" s="104"/>
      <c r="G60" s="104"/>
      <c r="H60" s="104"/>
      <c r="I60" s="104"/>
      <c r="J60" s="104"/>
      <c r="K60" s="104"/>
      <c r="L60" s="104"/>
      <c r="M60" s="104"/>
      <c r="N60" s="104"/>
      <c r="O60" s="104"/>
      <c r="P60" s="104"/>
      <c r="Q60" s="104"/>
      <c r="R60" s="104"/>
      <c r="S60" s="104"/>
      <c r="T60" s="104"/>
      <c r="U60" s="104"/>
      <c r="V60" s="104"/>
      <c r="W60" s="107"/>
    </row>
    <row r="61" spans="1:23" ht="31.5" customHeight="1">
      <c r="A61" s="208" t="s">
        <v>38</v>
      </c>
      <c r="B61" s="208"/>
      <c r="C61" s="208"/>
      <c r="D61" s="208"/>
      <c r="E61" s="208"/>
      <c r="F61" s="104"/>
      <c r="G61" s="104"/>
      <c r="H61" s="104"/>
      <c r="I61" s="104"/>
      <c r="J61" s="104"/>
      <c r="K61" s="104"/>
      <c r="L61" s="104"/>
      <c r="M61" s="104"/>
      <c r="N61" s="104"/>
      <c r="O61" s="104"/>
      <c r="P61" s="104"/>
      <c r="Q61" s="104"/>
      <c r="R61" s="104"/>
      <c r="S61" s="104"/>
      <c r="T61" s="104"/>
      <c r="U61" s="104"/>
      <c r="V61" s="104"/>
      <c r="W61" s="107"/>
    </row>
    <row r="62" spans="1:23" ht="15" customHeight="1">
      <c r="A62" s="208" t="s">
        <v>98</v>
      </c>
      <c r="B62" s="208"/>
      <c r="C62" s="208"/>
      <c r="D62" s="208"/>
      <c r="E62" s="208"/>
      <c r="F62" s="104"/>
      <c r="G62" s="104"/>
      <c r="H62" s="104"/>
      <c r="I62" s="104"/>
      <c r="J62" s="104"/>
      <c r="K62" s="104"/>
      <c r="L62" s="104"/>
      <c r="M62" s="104"/>
      <c r="N62" s="104"/>
      <c r="O62" s="104"/>
      <c r="P62" s="104"/>
      <c r="Q62" s="104"/>
      <c r="R62" s="104"/>
      <c r="S62" s="104"/>
      <c r="T62" s="104"/>
      <c r="U62" s="104"/>
      <c r="V62" s="104"/>
      <c r="W62" s="107"/>
    </row>
    <row r="63" spans="1:23" ht="15" customHeight="1">
      <c r="A63" s="208" t="s">
        <v>40</v>
      </c>
      <c r="B63" s="208"/>
      <c r="C63" s="208"/>
      <c r="D63" s="208"/>
      <c r="E63" s="208"/>
      <c r="F63" s="104"/>
      <c r="G63" s="104"/>
      <c r="H63" s="104"/>
      <c r="I63" s="104"/>
      <c r="J63" s="104"/>
      <c r="K63" s="104"/>
      <c r="L63" s="104"/>
      <c r="M63" s="104"/>
      <c r="N63" s="104"/>
      <c r="O63" s="104"/>
      <c r="P63" s="104"/>
      <c r="Q63" s="104"/>
      <c r="R63" s="104"/>
      <c r="S63" s="104"/>
      <c r="T63" s="104"/>
      <c r="U63" s="104"/>
      <c r="V63" s="104"/>
      <c r="W63" s="107"/>
    </row>
    <row r="64" spans="1:23" ht="15" customHeight="1">
      <c r="A64" s="208" t="s">
        <v>41</v>
      </c>
      <c r="B64" s="208"/>
      <c r="C64" s="208"/>
      <c r="D64" s="208"/>
      <c r="E64" s="208"/>
      <c r="F64" s="104"/>
      <c r="G64" s="104"/>
      <c r="H64" s="104"/>
      <c r="I64" s="104"/>
      <c r="J64" s="104"/>
      <c r="K64" s="104"/>
      <c r="L64" s="104"/>
      <c r="M64" s="104"/>
      <c r="N64" s="104"/>
      <c r="O64" s="104"/>
      <c r="P64" s="104"/>
      <c r="Q64" s="104"/>
      <c r="R64" s="104"/>
      <c r="S64" s="104"/>
      <c r="T64" s="104"/>
      <c r="U64" s="104"/>
      <c r="V64" s="104"/>
      <c r="W64" s="107"/>
    </row>
    <row r="65" spans="1:23" ht="15" customHeight="1">
      <c r="A65" s="208" t="s">
        <v>42</v>
      </c>
      <c r="B65" s="208"/>
      <c r="C65" s="208"/>
      <c r="D65" s="208"/>
      <c r="E65" s="208"/>
      <c r="F65" s="104"/>
      <c r="G65" s="104"/>
      <c r="H65" s="104"/>
      <c r="I65" s="104"/>
      <c r="J65" s="104"/>
      <c r="K65" s="104"/>
      <c r="L65" s="104"/>
      <c r="M65" s="104"/>
      <c r="N65" s="104"/>
      <c r="O65" s="104"/>
      <c r="P65" s="104"/>
      <c r="Q65" s="104"/>
      <c r="R65" s="104"/>
      <c r="S65" s="104"/>
      <c r="T65" s="104"/>
      <c r="U65" s="104"/>
      <c r="V65" s="104"/>
      <c r="W65" s="107"/>
    </row>
    <row r="66" spans="1:23">
      <c r="A66" s="104"/>
      <c r="B66" s="104"/>
      <c r="C66" s="16"/>
      <c r="D66" s="104"/>
      <c r="E66" s="104"/>
      <c r="F66" s="104"/>
      <c r="G66" s="104"/>
      <c r="H66" s="104"/>
      <c r="I66" s="104"/>
      <c r="J66" s="104"/>
      <c r="K66" s="104"/>
      <c r="L66" s="104"/>
      <c r="M66" s="104"/>
      <c r="N66" s="104"/>
      <c r="O66" s="104"/>
      <c r="P66" s="104"/>
      <c r="Q66" s="104"/>
      <c r="R66" s="104"/>
      <c r="S66" s="104"/>
      <c r="T66" s="104"/>
      <c r="U66" s="104"/>
      <c r="V66" s="104"/>
      <c r="W66" s="107"/>
    </row>
    <row r="67" spans="1:23" ht="15.75" customHeight="1">
      <c r="A67" s="209" t="s">
        <v>43</v>
      </c>
      <c r="B67" s="209"/>
      <c r="C67" s="209"/>
      <c r="D67" s="209"/>
      <c r="E67" s="209"/>
      <c r="F67" s="209"/>
      <c r="G67" s="209"/>
      <c r="H67" s="209"/>
      <c r="I67" s="209"/>
      <c r="J67" s="209"/>
      <c r="K67" s="209"/>
      <c r="L67" s="104"/>
      <c r="M67" s="104"/>
      <c r="N67" s="104"/>
      <c r="O67" s="104"/>
      <c r="P67" s="104"/>
      <c r="Q67" s="104"/>
      <c r="R67" s="104"/>
      <c r="S67" s="104"/>
      <c r="T67" s="104"/>
      <c r="U67" s="104"/>
      <c r="V67" s="104"/>
      <c r="W67" s="107"/>
    </row>
    <row r="68" spans="1:23" ht="38.25" customHeight="1">
      <c r="A68" s="210" t="s">
        <v>37</v>
      </c>
      <c r="B68" s="210"/>
      <c r="C68" s="210"/>
      <c r="D68" s="210"/>
      <c r="E68" s="210"/>
      <c r="F68" s="109" t="s">
        <v>44</v>
      </c>
      <c r="G68" s="109" t="s">
        <v>45</v>
      </c>
      <c r="H68" s="109" t="s">
        <v>46</v>
      </c>
      <c r="I68" s="109" t="s">
        <v>47</v>
      </c>
      <c r="J68" s="109" t="s">
        <v>48</v>
      </c>
      <c r="K68" s="109" t="s">
        <v>49</v>
      </c>
      <c r="L68" s="104"/>
      <c r="M68" s="104"/>
      <c r="N68" s="104"/>
      <c r="O68" s="104"/>
      <c r="P68" s="104"/>
      <c r="Q68" s="104"/>
      <c r="R68" s="104"/>
      <c r="S68" s="104"/>
      <c r="T68" s="104"/>
      <c r="U68" s="104"/>
      <c r="V68" s="104"/>
      <c r="W68" s="107"/>
    </row>
    <row r="69" spans="1:23" ht="39.75" customHeight="1">
      <c r="A69" s="208" t="s">
        <v>54</v>
      </c>
      <c r="B69" s="208"/>
      <c r="C69" s="208"/>
      <c r="D69" s="208"/>
      <c r="E69" s="208"/>
      <c r="F69" s="118">
        <v>139935.60999999999</v>
      </c>
      <c r="G69" s="110" t="s">
        <v>51</v>
      </c>
      <c r="H69" s="23">
        <v>201800010008207</v>
      </c>
      <c r="I69" s="21">
        <v>45292</v>
      </c>
      <c r="J69" s="21">
        <v>45292</v>
      </c>
      <c r="K69" s="119" t="s">
        <v>52</v>
      </c>
      <c r="L69" s="104"/>
      <c r="M69" s="104"/>
      <c r="N69" s="104"/>
      <c r="O69" s="104"/>
      <c r="P69" s="103"/>
      <c r="Q69" s="104"/>
      <c r="R69" s="104"/>
      <c r="S69" s="104"/>
      <c r="T69" s="104"/>
      <c r="U69" s="104"/>
      <c r="V69" s="104"/>
      <c r="W69" s="107"/>
    </row>
    <row r="70" spans="1:23" ht="39.75" customHeight="1">
      <c r="A70" s="208" t="s">
        <v>54</v>
      </c>
      <c r="B70" s="208"/>
      <c r="C70" s="208"/>
      <c r="D70" s="208"/>
      <c r="E70" s="208"/>
      <c r="F70" s="120">
        <v>155062.48000000001</v>
      </c>
      <c r="G70" s="110" t="s">
        <v>51</v>
      </c>
      <c r="H70" s="23">
        <v>201800010008207</v>
      </c>
      <c r="I70" s="21">
        <v>45323</v>
      </c>
      <c r="J70" s="21">
        <v>45323</v>
      </c>
      <c r="K70" s="119" t="s">
        <v>52</v>
      </c>
      <c r="L70" s="104"/>
      <c r="M70" s="104"/>
      <c r="N70" s="104"/>
      <c r="O70" s="104"/>
      <c r="P70" s="103"/>
      <c r="Q70" s="104"/>
      <c r="R70" s="104"/>
      <c r="S70" s="104"/>
      <c r="T70" s="104"/>
      <c r="U70" s="104"/>
      <c r="V70" s="104"/>
      <c r="W70" s="107"/>
    </row>
    <row r="71" spans="1:23" ht="39.75" customHeight="1">
      <c r="A71" s="208" t="s">
        <v>54</v>
      </c>
      <c r="B71" s="208"/>
      <c r="C71" s="208"/>
      <c r="D71" s="208"/>
      <c r="E71" s="208"/>
      <c r="F71" s="120">
        <v>123675.49</v>
      </c>
      <c r="G71" s="110" t="s">
        <v>51</v>
      </c>
      <c r="H71" s="23">
        <v>201800010008207</v>
      </c>
      <c r="I71" s="21">
        <v>45352</v>
      </c>
      <c r="J71" s="21">
        <v>45352</v>
      </c>
      <c r="K71" s="119" t="s">
        <v>52</v>
      </c>
      <c r="L71" s="104"/>
      <c r="M71" s="104"/>
      <c r="N71" s="104"/>
      <c r="O71" s="104"/>
      <c r="P71" s="103"/>
      <c r="Q71" s="104"/>
      <c r="R71" s="104"/>
      <c r="S71" s="104"/>
      <c r="T71" s="104"/>
      <c r="U71" s="104"/>
      <c r="V71" s="104"/>
      <c r="W71" s="107"/>
    </row>
    <row r="72" spans="1:23" ht="39.75" customHeight="1">
      <c r="A72" s="208" t="s">
        <v>54</v>
      </c>
      <c r="B72" s="208"/>
      <c r="C72" s="208"/>
      <c r="D72" s="208"/>
      <c r="E72" s="208"/>
      <c r="F72" s="118">
        <v>141413.81</v>
      </c>
      <c r="G72" s="110" t="s">
        <v>51</v>
      </c>
      <c r="H72" s="23">
        <v>202100010024770</v>
      </c>
      <c r="I72" s="21">
        <v>45384</v>
      </c>
      <c r="J72" s="21">
        <v>45384</v>
      </c>
      <c r="K72" s="119" t="s">
        <v>52</v>
      </c>
      <c r="L72" s="104"/>
      <c r="M72" s="104"/>
      <c r="N72" s="104"/>
      <c r="O72" s="104"/>
      <c r="P72" s="103"/>
      <c r="Q72" s="104"/>
      <c r="R72" s="104"/>
      <c r="S72" s="104"/>
      <c r="T72" s="104"/>
      <c r="U72" s="104"/>
      <c r="V72" s="104"/>
      <c r="W72" s="107"/>
    </row>
    <row r="73" spans="1:23" ht="39.75" customHeight="1">
      <c r="A73" s="208" t="s">
        <v>54</v>
      </c>
      <c r="B73" s="208"/>
      <c r="C73" s="208"/>
      <c r="D73" s="208"/>
      <c r="E73" s="208"/>
      <c r="F73" s="118">
        <v>177925.18</v>
      </c>
      <c r="G73" s="110" t="s">
        <v>51</v>
      </c>
      <c r="H73" s="23">
        <v>202100010024770</v>
      </c>
      <c r="I73" s="21">
        <v>45415</v>
      </c>
      <c r="J73" s="21">
        <v>45415</v>
      </c>
      <c r="K73" s="119" t="s">
        <v>52</v>
      </c>
      <c r="L73" s="104"/>
      <c r="M73" s="104"/>
      <c r="N73" s="104"/>
      <c r="O73" s="104"/>
      <c r="P73" s="103"/>
      <c r="Q73" s="104"/>
      <c r="R73" s="104"/>
      <c r="S73" s="104"/>
      <c r="T73" s="104"/>
      <c r="U73" s="104"/>
      <c r="V73" s="104"/>
      <c r="W73" s="107"/>
    </row>
    <row r="74" spans="1:23" ht="39.75" customHeight="1">
      <c r="A74" s="208" t="s">
        <v>54</v>
      </c>
      <c r="B74" s="208"/>
      <c r="C74" s="208"/>
      <c r="D74" s="208"/>
      <c r="E74" s="208"/>
      <c r="F74" s="118">
        <v>224586.77</v>
      </c>
      <c r="G74" s="110" t="s">
        <v>51</v>
      </c>
      <c r="H74" s="23">
        <v>202100010024770</v>
      </c>
      <c r="I74" s="21">
        <v>45444</v>
      </c>
      <c r="J74" s="21">
        <v>45444</v>
      </c>
      <c r="K74" s="108" t="s">
        <v>65</v>
      </c>
      <c r="L74" s="104"/>
      <c r="M74" s="104"/>
      <c r="N74" s="104"/>
      <c r="O74" s="104"/>
      <c r="P74" s="103"/>
      <c r="Q74" s="104"/>
      <c r="R74" s="104"/>
      <c r="S74" s="104"/>
      <c r="T74" s="104"/>
      <c r="U74" s="104"/>
      <c r="V74" s="104"/>
      <c r="W74" s="107"/>
    </row>
    <row r="75" spans="1:23" ht="39.75" customHeight="1">
      <c r="A75" s="208" t="s">
        <v>54</v>
      </c>
      <c r="B75" s="208"/>
      <c r="C75" s="208"/>
      <c r="D75" s="208"/>
      <c r="E75" s="208"/>
      <c r="F75" s="118">
        <v>180388.85</v>
      </c>
      <c r="G75" s="110" t="s">
        <v>51</v>
      </c>
      <c r="H75" s="23">
        <v>202100010024770</v>
      </c>
      <c r="I75" s="21">
        <v>45475</v>
      </c>
      <c r="J75" s="21">
        <v>45475</v>
      </c>
      <c r="K75" s="108" t="s">
        <v>65</v>
      </c>
      <c r="L75" s="104"/>
      <c r="M75" s="104"/>
      <c r="N75" s="104"/>
      <c r="O75" s="104"/>
      <c r="P75" s="103"/>
      <c r="Q75" s="104"/>
      <c r="R75" s="104"/>
      <c r="S75" s="104"/>
      <c r="T75" s="104"/>
      <c r="U75" s="104"/>
      <c r="V75" s="104"/>
      <c r="W75" s="107"/>
    </row>
    <row r="76" spans="1:23" ht="39.75" customHeight="1">
      <c r="A76" s="208" t="s">
        <v>54</v>
      </c>
      <c r="B76" s="208"/>
      <c r="C76" s="208"/>
      <c r="D76" s="208"/>
      <c r="E76" s="208"/>
      <c r="F76" s="118">
        <v>186794.36</v>
      </c>
      <c r="G76" s="110" t="s">
        <v>51</v>
      </c>
      <c r="H76" s="23">
        <v>202100010024770</v>
      </c>
      <c r="I76" s="21">
        <v>45505</v>
      </c>
      <c r="J76" s="21">
        <v>45505</v>
      </c>
      <c r="K76" s="108" t="s">
        <v>65</v>
      </c>
      <c r="L76" s="104"/>
      <c r="M76" s="104"/>
      <c r="N76" s="104"/>
      <c r="O76" s="104"/>
      <c r="P76" s="103"/>
      <c r="Q76" s="104"/>
      <c r="R76" s="104"/>
      <c r="S76" s="104"/>
      <c r="T76" s="104"/>
      <c r="U76" s="104"/>
      <c r="V76" s="104"/>
      <c r="W76" s="107"/>
    </row>
    <row r="77" spans="1:23" ht="39.75" customHeight="1">
      <c r="A77" s="208" t="s">
        <v>55</v>
      </c>
      <c r="B77" s="208"/>
      <c r="C77" s="208"/>
      <c r="D77" s="208"/>
      <c r="E77" s="208"/>
      <c r="F77" s="118">
        <v>235343.26</v>
      </c>
      <c r="G77" s="151" t="s">
        <v>51</v>
      </c>
      <c r="H77" s="188" t="s">
        <v>192</v>
      </c>
      <c r="I77" s="21">
        <v>45537</v>
      </c>
      <c r="J77" s="21">
        <v>45537</v>
      </c>
      <c r="K77" s="156" t="s">
        <v>190</v>
      </c>
      <c r="L77" s="104"/>
      <c r="M77" s="104"/>
      <c r="N77" s="104"/>
      <c r="O77" s="104"/>
      <c r="P77" s="103"/>
      <c r="Q77" s="104"/>
      <c r="R77" s="104"/>
      <c r="S77" s="104"/>
      <c r="T77" s="104"/>
      <c r="U77" s="104"/>
      <c r="V77" s="104"/>
      <c r="W77" s="107"/>
    </row>
    <row r="78" spans="1:23" ht="39.75" customHeight="1">
      <c r="A78" s="208" t="s">
        <v>55</v>
      </c>
      <c r="B78" s="208"/>
      <c r="C78" s="208"/>
      <c r="D78" s="208"/>
      <c r="E78" s="208"/>
      <c r="F78" s="118">
        <f>262018.3-27198.08</f>
        <v>234820.21999999997</v>
      </c>
      <c r="G78" s="151" t="s">
        <v>51</v>
      </c>
      <c r="H78" s="188" t="s">
        <v>192</v>
      </c>
      <c r="I78" s="21">
        <v>45566</v>
      </c>
      <c r="J78" s="21">
        <v>45566</v>
      </c>
      <c r="K78" s="156" t="s">
        <v>190</v>
      </c>
      <c r="L78" s="149"/>
      <c r="M78" s="149"/>
      <c r="N78" s="149"/>
      <c r="O78" s="149"/>
      <c r="P78" s="148"/>
      <c r="Q78" s="149"/>
      <c r="R78" s="149"/>
      <c r="S78" s="149"/>
      <c r="T78" s="149"/>
      <c r="U78" s="149"/>
      <c r="V78" s="149"/>
      <c r="W78" s="146"/>
    </row>
    <row r="79" spans="1:23" ht="39.75" customHeight="1">
      <c r="A79" s="208" t="s">
        <v>56</v>
      </c>
      <c r="B79" s="208"/>
      <c r="C79" s="208"/>
      <c r="D79" s="208"/>
      <c r="E79" s="208"/>
      <c r="F79" s="118">
        <v>449350.78</v>
      </c>
      <c r="G79" s="110" t="s">
        <v>57</v>
      </c>
      <c r="H79" s="23">
        <v>201800010008207</v>
      </c>
      <c r="I79" s="21">
        <v>45292</v>
      </c>
      <c r="J79" s="21">
        <v>45292</v>
      </c>
      <c r="K79" s="119" t="s">
        <v>58</v>
      </c>
      <c r="L79" s="107"/>
      <c r="M79" s="107"/>
      <c r="N79" s="107"/>
      <c r="O79" s="107"/>
      <c r="P79" s="103"/>
      <c r="Q79" s="104"/>
      <c r="R79" s="104"/>
      <c r="S79" s="104"/>
      <c r="T79" s="104"/>
      <c r="U79" s="104"/>
      <c r="V79" s="104"/>
      <c r="W79" s="107"/>
    </row>
    <row r="80" spans="1:23" ht="39.75" customHeight="1">
      <c r="A80" s="208" t="s">
        <v>56</v>
      </c>
      <c r="B80" s="208"/>
      <c r="C80" s="208"/>
      <c r="D80" s="208"/>
      <c r="E80" s="208"/>
      <c r="F80" s="120">
        <v>397122.19</v>
      </c>
      <c r="G80" s="110" t="s">
        <v>57</v>
      </c>
      <c r="H80" s="23">
        <v>201800010008207</v>
      </c>
      <c r="I80" s="21">
        <v>45323</v>
      </c>
      <c r="J80" s="21">
        <v>45323</v>
      </c>
      <c r="K80" s="119" t="s">
        <v>58</v>
      </c>
      <c r="L80" s="107"/>
      <c r="M80" s="107"/>
      <c r="N80" s="107"/>
      <c r="O80" s="107"/>
      <c r="P80" s="103"/>
      <c r="Q80" s="104"/>
      <c r="R80" s="104"/>
      <c r="S80" s="104"/>
      <c r="T80" s="104"/>
      <c r="U80" s="104"/>
      <c r="V80" s="104"/>
      <c r="W80" s="107"/>
    </row>
    <row r="81" spans="1:23" ht="39.75" customHeight="1">
      <c r="A81" s="208" t="s">
        <v>56</v>
      </c>
      <c r="B81" s="208"/>
      <c r="C81" s="208"/>
      <c r="D81" s="208"/>
      <c r="E81" s="208"/>
      <c r="F81" s="120">
        <v>415479.99</v>
      </c>
      <c r="G81" s="110" t="s">
        <v>57</v>
      </c>
      <c r="H81" s="23">
        <v>201800010008207</v>
      </c>
      <c r="I81" s="21">
        <v>45352</v>
      </c>
      <c r="J81" s="21">
        <v>45352</v>
      </c>
      <c r="K81" s="119" t="s">
        <v>58</v>
      </c>
      <c r="L81" s="107"/>
      <c r="M81" s="107"/>
      <c r="N81" s="107"/>
      <c r="O81" s="107"/>
      <c r="P81" s="103"/>
      <c r="Q81" s="104"/>
      <c r="R81" s="104"/>
      <c r="S81" s="104"/>
      <c r="T81" s="104"/>
      <c r="U81" s="104"/>
      <c r="V81" s="104"/>
      <c r="W81" s="107"/>
    </row>
    <row r="82" spans="1:23" ht="39.75" customHeight="1">
      <c r="A82" s="208" t="s">
        <v>56</v>
      </c>
      <c r="B82" s="208"/>
      <c r="C82" s="208"/>
      <c r="D82" s="208"/>
      <c r="E82" s="208"/>
      <c r="F82" s="120">
        <v>443479.79</v>
      </c>
      <c r="G82" s="110" t="s">
        <v>57</v>
      </c>
      <c r="H82" s="23">
        <v>201700010019675</v>
      </c>
      <c r="I82" s="21">
        <v>45384</v>
      </c>
      <c r="J82" s="21">
        <v>45384</v>
      </c>
      <c r="K82" s="119" t="s">
        <v>58</v>
      </c>
      <c r="L82" s="107"/>
      <c r="M82" s="107"/>
      <c r="N82" s="107"/>
      <c r="O82" s="107"/>
      <c r="P82" s="103"/>
      <c r="Q82" s="104"/>
      <c r="R82" s="104"/>
      <c r="S82" s="104"/>
      <c r="T82" s="104"/>
      <c r="U82" s="104"/>
      <c r="V82" s="104"/>
      <c r="W82" s="107"/>
    </row>
    <row r="83" spans="1:23" ht="39.75" customHeight="1">
      <c r="A83" s="208" t="s">
        <v>56</v>
      </c>
      <c r="B83" s="208"/>
      <c r="C83" s="208"/>
      <c r="D83" s="208"/>
      <c r="E83" s="208"/>
      <c r="F83" s="120">
        <v>437713.91999999998</v>
      </c>
      <c r="G83" s="110" t="s">
        <v>57</v>
      </c>
      <c r="H83" s="23">
        <v>201700010019675</v>
      </c>
      <c r="I83" s="21">
        <v>45415</v>
      </c>
      <c r="J83" s="21">
        <v>45415</v>
      </c>
      <c r="K83" s="119" t="s">
        <v>58</v>
      </c>
      <c r="L83" s="107"/>
      <c r="M83" s="107"/>
      <c r="N83" s="107"/>
      <c r="O83" s="107"/>
      <c r="P83" s="103"/>
      <c r="Q83" s="104"/>
      <c r="R83" s="104"/>
      <c r="S83" s="104"/>
      <c r="T83" s="104"/>
      <c r="U83" s="104"/>
      <c r="V83" s="104"/>
      <c r="W83" s="107"/>
    </row>
    <row r="84" spans="1:23" ht="39.75" customHeight="1">
      <c r="A84" s="208" t="s">
        <v>56</v>
      </c>
      <c r="B84" s="208"/>
      <c r="C84" s="208"/>
      <c r="D84" s="208"/>
      <c r="E84" s="208"/>
      <c r="F84" s="120">
        <v>402143.96</v>
      </c>
      <c r="G84" s="110" t="s">
        <v>57</v>
      </c>
      <c r="H84" s="23">
        <v>201700010019675</v>
      </c>
      <c r="I84" s="21">
        <v>45444</v>
      </c>
      <c r="J84" s="21">
        <v>45444</v>
      </c>
      <c r="K84" s="108" t="s">
        <v>66</v>
      </c>
      <c r="L84" s="107"/>
      <c r="M84" s="107"/>
      <c r="N84" s="107"/>
      <c r="O84" s="107"/>
      <c r="P84" s="103"/>
      <c r="Q84" s="104"/>
      <c r="R84" s="104"/>
      <c r="S84" s="104"/>
      <c r="T84" s="104"/>
      <c r="U84" s="104"/>
      <c r="V84" s="104"/>
      <c r="W84" s="107"/>
    </row>
    <row r="85" spans="1:23" ht="39.75" customHeight="1">
      <c r="A85" s="208" t="s">
        <v>56</v>
      </c>
      <c r="B85" s="208"/>
      <c r="C85" s="208"/>
      <c r="D85" s="208"/>
      <c r="E85" s="208"/>
      <c r="F85" s="120">
        <v>364213.12</v>
      </c>
      <c r="G85" s="110" t="s">
        <v>57</v>
      </c>
      <c r="H85" s="23">
        <v>201700010019675</v>
      </c>
      <c r="I85" s="21">
        <v>45475</v>
      </c>
      <c r="J85" s="21">
        <v>45475</v>
      </c>
      <c r="K85" s="108" t="s">
        <v>66</v>
      </c>
      <c r="L85" s="107"/>
      <c r="M85" s="107"/>
      <c r="N85" s="107"/>
      <c r="O85" s="107"/>
      <c r="P85" s="103"/>
      <c r="Q85" s="104"/>
      <c r="R85" s="104"/>
      <c r="S85" s="104"/>
      <c r="T85" s="104"/>
      <c r="U85" s="104"/>
      <c r="V85" s="104"/>
      <c r="W85" s="107"/>
    </row>
    <row r="86" spans="1:23" ht="39.75" customHeight="1">
      <c r="A86" s="208" t="s">
        <v>56</v>
      </c>
      <c r="B86" s="208"/>
      <c r="C86" s="208"/>
      <c r="D86" s="208"/>
      <c r="E86" s="208"/>
      <c r="F86" s="120">
        <v>358336.4</v>
      </c>
      <c r="G86" s="110" t="s">
        <v>57</v>
      </c>
      <c r="H86" s="23">
        <v>201700010019675</v>
      </c>
      <c r="I86" s="21">
        <v>45505</v>
      </c>
      <c r="J86" s="21">
        <v>45505</v>
      </c>
      <c r="K86" s="108" t="s">
        <v>66</v>
      </c>
      <c r="L86" s="107"/>
      <c r="M86" s="107"/>
      <c r="N86" s="107"/>
      <c r="O86" s="107"/>
      <c r="P86" s="103"/>
      <c r="Q86" s="104"/>
      <c r="R86" s="104"/>
      <c r="S86" s="104"/>
      <c r="T86" s="104"/>
      <c r="U86" s="104"/>
      <c r="V86" s="104"/>
      <c r="W86" s="107"/>
    </row>
    <row r="87" spans="1:23" ht="39.75" customHeight="1">
      <c r="A87" s="208" t="s">
        <v>59</v>
      </c>
      <c r="B87" s="208"/>
      <c r="C87" s="208"/>
      <c r="D87" s="208"/>
      <c r="E87" s="208"/>
      <c r="F87" s="120">
        <f>343932.51+8059.57</f>
        <v>351992.08</v>
      </c>
      <c r="G87" s="110" t="s">
        <v>57</v>
      </c>
      <c r="H87" s="188" t="s">
        <v>192</v>
      </c>
      <c r="I87" s="21">
        <v>45537</v>
      </c>
      <c r="J87" s="21">
        <v>45537</v>
      </c>
      <c r="K87" s="156" t="s">
        <v>189</v>
      </c>
      <c r="L87" s="107"/>
      <c r="M87" s="107"/>
      <c r="N87" s="107"/>
      <c r="O87" s="107"/>
      <c r="P87" s="103"/>
      <c r="Q87" s="104"/>
      <c r="R87" s="104"/>
      <c r="S87" s="104"/>
      <c r="T87" s="104"/>
      <c r="U87" s="104"/>
      <c r="V87" s="104"/>
      <c r="W87" s="107"/>
    </row>
    <row r="88" spans="1:23" ht="39.75" customHeight="1">
      <c r="A88" s="208" t="s">
        <v>59</v>
      </c>
      <c r="B88" s="208"/>
      <c r="C88" s="208"/>
      <c r="D88" s="208"/>
      <c r="E88" s="208"/>
      <c r="F88" s="120">
        <f>476275.66+11705.66</f>
        <v>487981.31999999995</v>
      </c>
      <c r="G88" s="151" t="s">
        <v>57</v>
      </c>
      <c r="H88" s="188" t="s">
        <v>192</v>
      </c>
      <c r="I88" s="21">
        <v>45566</v>
      </c>
      <c r="J88" s="21">
        <v>45566</v>
      </c>
      <c r="K88" s="156" t="s">
        <v>189</v>
      </c>
      <c r="L88" s="146"/>
      <c r="M88" s="146"/>
      <c r="N88" s="146"/>
      <c r="O88" s="146"/>
      <c r="P88" s="148"/>
      <c r="Q88" s="149"/>
      <c r="R88" s="149"/>
      <c r="S88" s="149"/>
      <c r="T88" s="149"/>
      <c r="U88" s="149"/>
      <c r="V88" s="149"/>
      <c r="W88" s="146"/>
    </row>
    <row r="89" spans="1:23" ht="15" hidden="1" customHeight="1">
      <c r="A89" s="208" t="s">
        <v>60</v>
      </c>
      <c r="B89" s="208"/>
      <c r="C89" s="208"/>
      <c r="D89" s="208"/>
      <c r="E89" s="208"/>
      <c r="F89" s="118"/>
      <c r="G89" s="110"/>
      <c r="H89" s="23"/>
      <c r="I89" s="21"/>
      <c r="J89" s="21"/>
      <c r="K89" s="105"/>
      <c r="L89" s="107"/>
      <c r="M89" s="107"/>
      <c r="N89" s="107"/>
      <c r="O89" s="107"/>
      <c r="P89" s="103"/>
      <c r="Q89" s="104"/>
      <c r="R89" s="104"/>
      <c r="S89" s="104"/>
      <c r="T89" s="104"/>
      <c r="U89" s="104"/>
      <c r="V89" s="104"/>
      <c r="W89" s="107"/>
    </row>
    <row r="90" spans="1:23" ht="15" hidden="1" customHeight="1">
      <c r="A90" s="208" t="s">
        <v>147</v>
      </c>
      <c r="B90" s="208"/>
      <c r="C90" s="208"/>
      <c r="D90" s="208"/>
      <c r="E90" s="208"/>
      <c r="F90" s="22"/>
      <c r="G90" s="108"/>
      <c r="H90" s="108"/>
      <c r="I90" s="21"/>
      <c r="J90" s="21"/>
      <c r="K90" s="108"/>
      <c r="L90" s="107"/>
      <c r="M90" s="107"/>
      <c r="N90" s="107"/>
      <c r="O90" s="107"/>
      <c r="P90" s="103"/>
      <c r="Q90" s="104"/>
      <c r="R90" s="104"/>
      <c r="S90" s="104"/>
      <c r="T90" s="104"/>
      <c r="U90" s="104"/>
      <c r="V90" s="104"/>
      <c r="W90" s="107"/>
    </row>
    <row r="91" spans="1:23" ht="15" hidden="1" customHeight="1">
      <c r="A91" s="208" t="s">
        <v>61</v>
      </c>
      <c r="B91" s="208"/>
      <c r="C91" s="208"/>
      <c r="D91" s="208"/>
      <c r="E91" s="208"/>
      <c r="F91" s="108"/>
      <c r="G91" s="108"/>
      <c r="H91" s="108"/>
      <c r="I91" s="108"/>
      <c r="J91" s="108"/>
      <c r="K91" s="108"/>
      <c r="L91" s="107"/>
      <c r="M91" s="107"/>
      <c r="N91" s="107"/>
      <c r="O91" s="107"/>
      <c r="P91" s="103"/>
      <c r="Q91" s="104"/>
      <c r="R91" s="104"/>
      <c r="S91" s="104"/>
      <c r="T91" s="104"/>
      <c r="U91" s="104"/>
      <c r="V91" s="104"/>
      <c r="W91" s="107"/>
    </row>
    <row r="92" spans="1:23" ht="15.75" customHeight="1">
      <c r="A92" s="213" t="s">
        <v>62</v>
      </c>
      <c r="B92" s="213"/>
      <c r="C92" s="213"/>
      <c r="D92" s="213"/>
      <c r="E92" s="213"/>
      <c r="F92" s="121">
        <f>SUM(F69:F90)</f>
        <v>5907759.5800000001</v>
      </c>
      <c r="G92" s="25"/>
      <c r="H92" s="25"/>
      <c r="I92" s="25"/>
      <c r="J92" s="25"/>
      <c r="K92" s="25"/>
      <c r="L92" s="107"/>
      <c r="M92" s="107"/>
      <c r="N92" s="107"/>
      <c r="O92" s="107"/>
      <c r="P92" s="103"/>
      <c r="Q92" s="104"/>
      <c r="R92" s="104"/>
      <c r="S92" s="104"/>
      <c r="T92" s="104"/>
      <c r="U92" s="104"/>
      <c r="V92" s="104"/>
      <c r="W92" s="107"/>
    </row>
    <row r="93" spans="1:23" ht="15" hidden="1" customHeight="1">
      <c r="A93" s="211" t="s">
        <v>63</v>
      </c>
      <c r="B93" s="211"/>
      <c r="C93" s="211"/>
      <c r="D93" s="211"/>
      <c r="E93" s="211"/>
      <c r="F93" s="211"/>
      <c r="G93" s="211"/>
      <c r="H93" s="211"/>
      <c r="I93" s="103"/>
      <c r="J93" s="103"/>
      <c r="K93" s="103"/>
      <c r="L93" s="103"/>
      <c r="M93" s="103"/>
      <c r="N93" s="103"/>
      <c r="O93" s="103"/>
      <c r="P93" s="103"/>
      <c r="Q93" s="104"/>
      <c r="R93" s="104"/>
      <c r="S93" s="104"/>
      <c r="T93" s="104"/>
      <c r="U93" s="104"/>
      <c r="V93" s="104"/>
      <c r="W93" s="107"/>
    </row>
    <row r="94" spans="1:23" ht="11.25" customHeight="1" thickBot="1">
      <c r="A94" s="214"/>
      <c r="B94" s="214"/>
      <c r="C94" s="214"/>
      <c r="D94" s="214"/>
      <c r="E94" s="214"/>
      <c r="F94" s="214"/>
      <c r="G94" s="214"/>
      <c r="H94" s="214"/>
      <c r="I94" s="214"/>
      <c r="J94" s="214"/>
      <c r="K94" s="214"/>
      <c r="L94" s="214"/>
      <c r="M94" s="214"/>
      <c r="N94" s="214"/>
      <c r="O94" s="214"/>
      <c r="P94" s="104"/>
      <c r="Q94" s="104"/>
      <c r="R94" s="104"/>
      <c r="S94" s="104"/>
      <c r="T94" s="104"/>
      <c r="U94" s="104"/>
      <c r="V94" s="104"/>
      <c r="W94" s="107"/>
    </row>
    <row r="95" spans="1:23" ht="52.5" customHeight="1" thickBot="1">
      <c r="A95" s="215" t="s">
        <v>163</v>
      </c>
      <c r="B95" s="215"/>
      <c r="C95" s="215"/>
      <c r="D95" s="215"/>
      <c r="E95" s="215"/>
      <c r="F95" s="215"/>
      <c r="G95" s="215"/>
      <c r="H95" s="215"/>
      <c r="I95" s="215"/>
      <c r="J95" s="215"/>
      <c r="K95" s="215"/>
      <c r="L95" s="103"/>
      <c r="M95" s="103"/>
      <c r="N95" s="103"/>
      <c r="O95" s="103"/>
      <c r="P95" s="104"/>
      <c r="Q95" s="104"/>
      <c r="R95" s="104"/>
      <c r="S95" s="104"/>
      <c r="T95" s="104"/>
      <c r="U95" s="104"/>
      <c r="V95" s="104"/>
      <c r="W95" s="107"/>
    </row>
    <row r="96" spans="1:23" ht="121.5" customHeight="1" thickBot="1">
      <c r="A96" s="215"/>
      <c r="B96" s="215"/>
      <c r="C96" s="215"/>
      <c r="D96" s="215"/>
      <c r="E96" s="215"/>
      <c r="F96" s="215"/>
      <c r="G96" s="215"/>
      <c r="H96" s="215"/>
      <c r="I96" s="215"/>
      <c r="J96" s="215"/>
      <c r="K96" s="215"/>
      <c r="L96" s="103"/>
      <c r="M96" s="103"/>
      <c r="N96" s="103"/>
      <c r="O96" s="103"/>
      <c r="P96" s="104"/>
      <c r="Q96" s="104"/>
      <c r="R96" s="104"/>
      <c r="S96" s="104"/>
      <c r="T96" s="104"/>
      <c r="U96" s="104"/>
      <c r="V96" s="104"/>
      <c r="W96" s="107"/>
    </row>
    <row r="97" spans="1:23" ht="10.5" customHeight="1">
      <c r="A97" s="104"/>
      <c r="B97" s="104"/>
      <c r="C97" s="16"/>
      <c r="D97" s="104"/>
      <c r="E97" s="104"/>
      <c r="F97" s="104"/>
      <c r="G97" s="104"/>
      <c r="H97" s="104"/>
      <c r="I97" s="104"/>
      <c r="J97" s="104"/>
      <c r="K97" s="104"/>
      <c r="L97" s="104"/>
      <c r="M97" s="104"/>
      <c r="N97" s="104"/>
      <c r="O97" s="104"/>
      <c r="P97" s="104"/>
      <c r="Q97" s="104"/>
      <c r="R97" s="104"/>
      <c r="S97" s="104"/>
      <c r="T97" s="104"/>
      <c r="U97" s="104"/>
      <c r="V97" s="104"/>
      <c r="W97" s="107"/>
    </row>
    <row r="98" spans="1:23" ht="15" customHeight="1">
      <c r="A98" s="211" t="s">
        <v>64</v>
      </c>
      <c r="B98" s="211"/>
      <c r="C98" s="211"/>
      <c r="D98" s="211"/>
      <c r="E98" s="211"/>
      <c r="F98" s="211"/>
      <c r="G98" s="211"/>
      <c r="H98" s="211"/>
      <c r="I98" s="104"/>
      <c r="J98" s="104"/>
      <c r="K98" s="104"/>
      <c r="L98" s="104"/>
      <c r="M98" s="104"/>
      <c r="N98" s="104"/>
      <c r="O98" s="104"/>
      <c r="P98" s="104"/>
      <c r="Q98" s="104"/>
      <c r="R98" s="104"/>
      <c r="S98" s="104"/>
      <c r="T98" s="104"/>
      <c r="U98" s="104"/>
      <c r="V98" s="104"/>
      <c r="W98" s="107"/>
    </row>
    <row r="99" spans="1:23">
      <c r="A99" s="104"/>
      <c r="B99" s="104"/>
      <c r="C99" s="16"/>
      <c r="D99" s="104"/>
      <c r="E99" s="104"/>
      <c r="F99" s="104"/>
      <c r="G99" s="104"/>
      <c r="H99" s="104"/>
      <c r="I99" s="104"/>
      <c r="J99" s="104"/>
      <c r="K99" s="104"/>
      <c r="L99" s="104"/>
      <c r="M99" s="104"/>
      <c r="N99" s="104"/>
      <c r="O99" s="104"/>
      <c r="P99" s="104"/>
      <c r="Q99" s="104"/>
      <c r="R99" s="104"/>
      <c r="S99" s="104"/>
      <c r="T99" s="104"/>
      <c r="U99" s="104"/>
      <c r="V99" s="104"/>
      <c r="W99" s="107"/>
    </row>
    <row r="100" spans="1:23">
      <c r="A100" s="104"/>
      <c r="B100" s="104"/>
      <c r="C100" s="16"/>
      <c r="D100" s="104"/>
      <c r="E100" s="104"/>
      <c r="F100" s="104"/>
      <c r="G100" s="104"/>
      <c r="H100" s="104"/>
      <c r="I100" s="104"/>
      <c r="J100" s="104"/>
      <c r="K100" s="104"/>
      <c r="L100" s="104"/>
      <c r="M100" s="104"/>
      <c r="N100" s="104"/>
      <c r="O100" s="104"/>
      <c r="P100" s="104"/>
      <c r="Q100" s="104"/>
      <c r="R100" s="104"/>
      <c r="S100" s="104"/>
      <c r="T100" s="104"/>
      <c r="U100" s="104"/>
      <c r="V100" s="104"/>
      <c r="W100" s="107"/>
    </row>
    <row r="101" spans="1:23">
      <c r="A101" s="104"/>
      <c r="B101" s="104"/>
      <c r="C101" s="16"/>
      <c r="D101" s="104"/>
      <c r="E101" s="104"/>
      <c r="F101" s="104"/>
      <c r="G101" s="104"/>
      <c r="H101" s="104"/>
      <c r="I101" s="104"/>
      <c r="J101" s="104"/>
      <c r="K101" s="104"/>
      <c r="L101" s="104"/>
      <c r="M101" s="104"/>
      <c r="N101" s="104"/>
      <c r="O101" s="104"/>
      <c r="P101" s="104"/>
      <c r="Q101" s="104"/>
      <c r="R101" s="104"/>
      <c r="S101" s="104"/>
      <c r="T101" s="104"/>
      <c r="U101" s="104"/>
      <c r="V101" s="104"/>
      <c r="W101" s="107"/>
    </row>
    <row r="102" spans="1:23" ht="15" customHeight="1">
      <c r="A102" s="104"/>
      <c r="B102" s="104"/>
      <c r="C102" s="16"/>
      <c r="D102" s="212"/>
      <c r="E102" s="212"/>
      <c r="F102" s="212"/>
      <c r="I102" s="212"/>
      <c r="J102" s="212"/>
      <c r="K102" s="212"/>
      <c r="L102" s="212"/>
      <c r="M102" s="104"/>
      <c r="N102" s="104"/>
      <c r="O102" s="104"/>
      <c r="P102" s="104"/>
      <c r="Q102" s="104"/>
      <c r="R102" s="104"/>
      <c r="S102" s="104"/>
      <c r="T102" s="104"/>
      <c r="U102" s="104"/>
      <c r="V102" s="104"/>
      <c r="W102" s="107"/>
    </row>
    <row r="103" spans="1:23" ht="30" customHeight="1">
      <c r="A103" s="104"/>
      <c r="B103" s="104"/>
      <c r="C103" s="16"/>
      <c r="D103" s="212"/>
      <c r="E103" s="212"/>
      <c r="F103" s="212"/>
      <c r="I103" s="212"/>
      <c r="J103" s="212"/>
      <c r="K103" s="212"/>
      <c r="L103" s="212"/>
      <c r="M103" s="104"/>
      <c r="N103" s="104"/>
      <c r="O103" s="104"/>
      <c r="P103" s="104"/>
      <c r="Q103" s="104"/>
      <c r="R103" s="104"/>
      <c r="S103" s="104"/>
      <c r="T103" s="104"/>
      <c r="U103" s="104"/>
      <c r="V103" s="104"/>
      <c r="W103" s="107"/>
    </row>
    <row r="104" spans="1:23">
      <c r="A104" s="104"/>
      <c r="B104" s="104"/>
      <c r="C104" s="16"/>
      <c r="D104" s="104"/>
      <c r="E104" s="104"/>
      <c r="F104" s="104"/>
      <c r="G104" s="104"/>
      <c r="H104" s="104"/>
      <c r="I104" s="104"/>
      <c r="J104" s="104"/>
      <c r="K104" s="104"/>
      <c r="L104" s="104"/>
      <c r="M104" s="104"/>
      <c r="N104" s="104"/>
      <c r="O104" s="104"/>
      <c r="P104" s="104"/>
      <c r="Q104" s="104"/>
      <c r="R104" s="104"/>
      <c r="S104" s="104"/>
      <c r="T104" s="104"/>
      <c r="U104" s="104"/>
      <c r="V104" s="104"/>
      <c r="W104" s="107"/>
    </row>
    <row r="105" spans="1:23">
      <c r="A105" s="104"/>
      <c r="B105" s="104"/>
      <c r="C105" s="16"/>
      <c r="D105" s="104"/>
      <c r="E105" s="104"/>
      <c r="F105" s="104"/>
      <c r="G105" s="104"/>
      <c r="H105" s="104"/>
      <c r="I105" s="104"/>
      <c r="J105" s="104"/>
      <c r="K105" s="104"/>
      <c r="L105" s="104"/>
      <c r="M105" s="104"/>
      <c r="N105" s="104"/>
      <c r="O105" s="104"/>
      <c r="P105" s="104"/>
      <c r="Q105" s="104"/>
      <c r="R105" s="104"/>
      <c r="S105" s="104"/>
      <c r="T105" s="104"/>
      <c r="U105" s="104"/>
      <c r="V105" s="104"/>
      <c r="W105" s="107"/>
    </row>
    <row r="106" spans="1:23">
      <c r="A106" s="104"/>
      <c r="B106" s="104"/>
      <c r="C106" s="16"/>
      <c r="D106" s="104"/>
      <c r="E106" s="104"/>
      <c r="F106" s="104"/>
      <c r="G106" s="104"/>
      <c r="H106" s="104"/>
      <c r="I106" s="104"/>
      <c r="J106" s="104"/>
      <c r="K106" s="104"/>
      <c r="L106" s="104"/>
      <c r="M106" s="104"/>
      <c r="N106" s="104"/>
      <c r="O106" s="104"/>
      <c r="P106" s="104"/>
      <c r="Q106" s="104"/>
      <c r="R106" s="104"/>
      <c r="S106" s="104"/>
      <c r="T106" s="104"/>
      <c r="U106" s="104"/>
      <c r="V106" s="104"/>
      <c r="W106" s="107"/>
    </row>
    <row r="107" spans="1:23">
      <c r="A107" s="104"/>
      <c r="B107" s="104"/>
      <c r="C107" s="16"/>
      <c r="D107" s="104"/>
      <c r="E107" s="104"/>
      <c r="F107" s="104"/>
      <c r="G107" s="104"/>
      <c r="H107" s="104"/>
      <c r="I107" s="104"/>
      <c r="J107" s="104"/>
      <c r="K107" s="104"/>
      <c r="L107" s="104"/>
      <c r="M107" s="104"/>
      <c r="N107" s="104"/>
      <c r="O107" s="104"/>
      <c r="P107" s="104"/>
      <c r="Q107" s="104"/>
      <c r="R107" s="104"/>
      <c r="S107" s="104"/>
      <c r="T107" s="104"/>
      <c r="U107" s="104"/>
      <c r="V107" s="104"/>
      <c r="W107" s="107"/>
    </row>
    <row r="108" spans="1:23">
      <c r="A108" s="104"/>
      <c r="B108" s="104"/>
      <c r="C108" s="16"/>
      <c r="D108" s="104"/>
      <c r="E108" s="104"/>
      <c r="F108" s="104"/>
      <c r="G108" s="104"/>
      <c r="H108" s="104"/>
      <c r="I108" s="104"/>
      <c r="J108" s="104"/>
      <c r="K108" s="104"/>
      <c r="L108" s="104"/>
      <c r="M108" s="104"/>
      <c r="N108" s="104"/>
      <c r="O108" s="104"/>
      <c r="P108" s="104"/>
      <c r="Q108" s="104"/>
      <c r="R108" s="104"/>
      <c r="S108" s="104"/>
      <c r="T108" s="104"/>
      <c r="U108" s="104"/>
      <c r="V108" s="104"/>
      <c r="W108" s="107"/>
    </row>
    <row r="109" spans="1:23">
      <c r="A109" s="104"/>
      <c r="B109" s="104"/>
      <c r="C109" s="16"/>
      <c r="D109" s="104"/>
      <c r="E109" s="104"/>
      <c r="F109" s="104"/>
      <c r="G109" s="104"/>
      <c r="H109" s="104"/>
      <c r="I109" s="104"/>
      <c r="J109" s="104"/>
      <c r="K109" s="104"/>
      <c r="L109" s="104"/>
      <c r="M109" s="104"/>
      <c r="N109" s="104"/>
      <c r="O109" s="104"/>
      <c r="P109" s="104"/>
      <c r="Q109" s="104"/>
      <c r="R109" s="104"/>
      <c r="S109" s="104"/>
      <c r="T109" s="104"/>
      <c r="U109" s="104"/>
      <c r="V109" s="104"/>
      <c r="W109" s="107"/>
    </row>
    <row r="110" spans="1:23">
      <c r="A110" s="26"/>
      <c r="B110" s="26"/>
      <c r="C110" s="27"/>
      <c r="D110" s="26"/>
      <c r="E110" s="26"/>
      <c r="F110" s="26"/>
      <c r="G110" s="26"/>
      <c r="H110" s="26"/>
      <c r="I110" s="26"/>
      <c r="J110" s="26"/>
      <c r="K110" s="26"/>
      <c r="L110" s="26"/>
      <c r="M110" s="26"/>
      <c r="N110" s="26"/>
      <c r="O110" s="26"/>
      <c r="P110" s="26"/>
      <c r="Q110" s="26"/>
      <c r="R110" s="26"/>
      <c r="S110" s="26"/>
      <c r="T110" s="26"/>
      <c r="U110" s="26"/>
      <c r="V110" s="26"/>
    </row>
    <row r="111" spans="1:23">
      <c r="A111" s="26"/>
      <c r="B111" s="26"/>
      <c r="C111" s="27"/>
      <c r="D111" s="26"/>
      <c r="E111" s="26"/>
      <c r="F111" s="26"/>
      <c r="G111" s="26"/>
      <c r="H111" s="26"/>
      <c r="I111" s="26"/>
      <c r="J111" s="26"/>
      <c r="K111" s="26"/>
      <c r="L111" s="26"/>
      <c r="M111" s="26"/>
      <c r="N111" s="26"/>
      <c r="O111" s="26"/>
      <c r="P111" s="26"/>
      <c r="Q111" s="26"/>
      <c r="R111" s="26"/>
      <c r="S111" s="26"/>
      <c r="T111" s="26"/>
      <c r="U111" s="26"/>
      <c r="V111" s="26"/>
    </row>
    <row r="112" spans="1:23">
      <c r="A112" s="26"/>
      <c r="B112" s="26"/>
      <c r="C112" s="27"/>
      <c r="D112" s="26"/>
      <c r="E112" s="26"/>
      <c r="F112" s="26"/>
      <c r="G112" s="26"/>
      <c r="H112" s="26"/>
      <c r="I112" s="26"/>
      <c r="J112" s="26"/>
      <c r="K112" s="26"/>
      <c r="L112" s="26"/>
      <c r="M112" s="26"/>
      <c r="N112" s="26"/>
      <c r="O112" s="26"/>
      <c r="P112" s="26"/>
      <c r="Q112" s="26"/>
      <c r="R112" s="26"/>
      <c r="S112" s="26"/>
      <c r="T112" s="26"/>
      <c r="U112" s="26"/>
      <c r="V112" s="26"/>
    </row>
    <row r="113" spans="1:22">
      <c r="A113" s="26"/>
      <c r="B113" s="26"/>
      <c r="C113" s="27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  <c r="V113" s="26"/>
    </row>
    <row r="114" spans="1:22">
      <c r="A114" s="26"/>
      <c r="B114" s="26"/>
      <c r="C114" s="27"/>
      <c r="D114" s="26"/>
      <c r="E114" s="26"/>
      <c r="F114" s="26"/>
      <c r="G114" s="26"/>
      <c r="H114" s="26"/>
      <c r="I114" s="26"/>
      <c r="J114" s="26"/>
      <c r="K114" s="26"/>
      <c r="L114" s="26"/>
      <c r="M114" s="26"/>
      <c r="N114" s="26"/>
      <c r="O114" s="26"/>
      <c r="P114" s="26"/>
      <c r="Q114" s="26"/>
      <c r="R114" s="26"/>
      <c r="S114" s="26"/>
      <c r="T114" s="26"/>
      <c r="U114" s="26"/>
      <c r="V114" s="26"/>
    </row>
    <row r="115" spans="1:22">
      <c r="A115" s="26"/>
      <c r="B115" s="26"/>
      <c r="C115" s="27"/>
      <c r="D115" s="26"/>
      <c r="E115" s="26"/>
      <c r="F115" s="26"/>
      <c r="G115" s="26"/>
      <c r="H115" s="26"/>
      <c r="I115" s="26"/>
      <c r="J115" s="26"/>
      <c r="K115" s="26"/>
      <c r="L115" s="26"/>
      <c r="M115" s="26"/>
      <c r="N115" s="26"/>
      <c r="O115" s="26"/>
      <c r="P115" s="26"/>
      <c r="Q115" s="26"/>
      <c r="R115" s="26"/>
      <c r="S115" s="26"/>
      <c r="T115" s="26"/>
      <c r="U115" s="26"/>
      <c r="V115" s="26"/>
    </row>
    <row r="116" spans="1:22">
      <c r="A116" s="26"/>
      <c r="B116" s="26"/>
      <c r="C116" s="27"/>
      <c r="D116" s="26"/>
      <c r="E116" s="26"/>
      <c r="F116" s="26"/>
      <c r="G116" s="26"/>
      <c r="H116" s="26"/>
      <c r="I116" s="26"/>
      <c r="J116" s="26"/>
      <c r="K116" s="26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6"/>
    </row>
    <row r="117" spans="1:22">
      <c r="A117" s="26"/>
      <c r="B117" s="26"/>
      <c r="C117" s="27"/>
      <c r="D117" s="26"/>
      <c r="E117" s="26"/>
      <c r="F117" s="26"/>
      <c r="G117" s="26"/>
      <c r="H117" s="26"/>
      <c r="I117" s="26"/>
      <c r="J117" s="26"/>
      <c r="K117" s="26"/>
      <c r="L117" s="26"/>
      <c r="M117" s="26"/>
      <c r="N117" s="26"/>
      <c r="O117" s="26"/>
      <c r="P117" s="26"/>
      <c r="Q117" s="26"/>
      <c r="R117" s="26"/>
      <c r="S117" s="26"/>
      <c r="T117" s="26"/>
      <c r="U117" s="26"/>
      <c r="V117" s="26"/>
    </row>
    <row r="118" spans="1:22">
      <c r="A118" s="26"/>
      <c r="B118" s="26"/>
      <c r="C118" s="27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</row>
    <row r="119" spans="1:22">
      <c r="A119" s="26"/>
      <c r="B119" s="26"/>
      <c r="C119" s="27"/>
      <c r="D119" s="26"/>
      <c r="E119" s="26"/>
      <c r="F119" s="26"/>
      <c r="G119" s="26"/>
      <c r="H119" s="26"/>
      <c r="I119" s="26"/>
      <c r="J119" s="26"/>
      <c r="K119" s="26"/>
      <c r="L119" s="26"/>
      <c r="M119" s="26"/>
      <c r="N119" s="26"/>
      <c r="O119" s="26"/>
      <c r="P119" s="26"/>
      <c r="Q119" s="26"/>
      <c r="R119" s="26"/>
      <c r="S119" s="26"/>
      <c r="T119" s="26"/>
      <c r="U119" s="26"/>
      <c r="V119" s="26"/>
    </row>
    <row r="120" spans="1:22">
      <c r="A120" s="26"/>
      <c r="B120" s="26"/>
      <c r="C120" s="27"/>
      <c r="D120" s="26"/>
      <c r="E120" s="26"/>
      <c r="F120" s="26"/>
      <c r="G120" s="26"/>
      <c r="H120" s="26"/>
      <c r="I120" s="26"/>
      <c r="J120" s="26"/>
      <c r="K120" s="26"/>
      <c r="L120" s="26"/>
      <c r="M120" s="26"/>
      <c r="N120" s="26"/>
      <c r="O120" s="26"/>
      <c r="P120" s="26"/>
      <c r="Q120" s="26"/>
      <c r="R120" s="26"/>
      <c r="S120" s="26"/>
      <c r="T120" s="26"/>
      <c r="U120" s="26"/>
      <c r="V120" s="26"/>
    </row>
    <row r="121" spans="1:22">
      <c r="A121" s="26"/>
      <c r="B121" s="26"/>
      <c r="C121" s="27"/>
      <c r="D121" s="26"/>
      <c r="E121" s="26"/>
      <c r="F121" s="26"/>
      <c r="G121" s="26"/>
      <c r="H121" s="26"/>
      <c r="I121" s="26"/>
      <c r="J121" s="26"/>
      <c r="K121" s="26"/>
      <c r="L121" s="26"/>
      <c r="M121" s="26"/>
      <c r="N121" s="26"/>
      <c r="O121" s="26"/>
      <c r="P121" s="26"/>
      <c r="Q121" s="26"/>
      <c r="R121" s="26"/>
      <c r="S121" s="26"/>
      <c r="T121" s="26"/>
      <c r="U121" s="26"/>
      <c r="V121" s="26"/>
    </row>
    <row r="122" spans="1:22">
      <c r="A122" s="26"/>
      <c r="B122" s="26"/>
      <c r="C122" s="27"/>
      <c r="D122" s="26"/>
      <c r="E122" s="26"/>
      <c r="F122" s="26"/>
      <c r="G122" s="26"/>
      <c r="H122" s="26"/>
      <c r="I122" s="26"/>
      <c r="J122" s="26"/>
      <c r="K122" s="26"/>
      <c r="L122" s="26"/>
      <c r="M122" s="26"/>
      <c r="N122" s="26"/>
      <c r="O122" s="26"/>
      <c r="P122" s="26"/>
      <c r="Q122" s="26"/>
      <c r="R122" s="26"/>
      <c r="S122" s="26"/>
      <c r="T122" s="26"/>
      <c r="U122" s="26"/>
      <c r="V122" s="26"/>
    </row>
    <row r="123" spans="1:22">
      <c r="A123" s="26"/>
      <c r="B123" s="26"/>
      <c r="C123" s="27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  <c r="V123" s="26"/>
    </row>
    <row r="124" spans="1:22">
      <c r="A124" s="26"/>
      <c r="B124" s="26"/>
      <c r="C124" s="27"/>
      <c r="D124" s="26"/>
      <c r="E124" s="26"/>
      <c r="F124" s="26"/>
      <c r="G124" s="26"/>
      <c r="H124" s="26"/>
      <c r="I124" s="26"/>
      <c r="J124" s="26"/>
      <c r="K124" s="26"/>
      <c r="L124" s="26"/>
      <c r="M124" s="26"/>
      <c r="N124" s="26"/>
      <c r="O124" s="26"/>
      <c r="P124" s="26"/>
      <c r="Q124" s="26"/>
      <c r="R124" s="26"/>
      <c r="S124" s="26"/>
      <c r="T124" s="26"/>
      <c r="U124" s="26"/>
      <c r="V124" s="26"/>
    </row>
    <row r="125" spans="1:22">
      <c r="A125" s="26"/>
      <c r="B125" s="26"/>
      <c r="C125" s="27"/>
      <c r="D125" s="26"/>
      <c r="E125" s="26"/>
      <c r="F125" s="26"/>
      <c r="G125" s="26"/>
      <c r="H125" s="26"/>
      <c r="I125" s="26"/>
      <c r="J125" s="26"/>
      <c r="K125" s="26"/>
      <c r="L125" s="26"/>
      <c r="M125" s="26"/>
      <c r="N125" s="26"/>
      <c r="O125" s="26"/>
      <c r="P125" s="26"/>
      <c r="Q125" s="26"/>
      <c r="R125" s="26"/>
      <c r="S125" s="26"/>
      <c r="T125" s="26"/>
      <c r="U125" s="26"/>
      <c r="V125" s="26"/>
    </row>
    <row r="126" spans="1:22">
      <c r="A126" s="26"/>
      <c r="B126" s="26"/>
      <c r="C126" s="27"/>
      <c r="D126" s="26"/>
      <c r="E126" s="26"/>
      <c r="F126" s="26"/>
      <c r="G126" s="26"/>
      <c r="H126" s="26"/>
      <c r="I126" s="26"/>
      <c r="J126" s="26"/>
      <c r="K126" s="26"/>
      <c r="L126" s="26"/>
      <c r="M126" s="26"/>
      <c r="N126" s="26"/>
      <c r="O126" s="26"/>
      <c r="P126" s="26"/>
      <c r="Q126" s="26"/>
      <c r="R126" s="26"/>
      <c r="S126" s="26"/>
      <c r="T126" s="26"/>
      <c r="U126" s="26"/>
      <c r="V126" s="26"/>
    </row>
    <row r="127" spans="1:22">
      <c r="A127" s="26"/>
      <c r="B127" s="26"/>
      <c r="C127" s="27"/>
      <c r="D127" s="26"/>
      <c r="E127" s="26"/>
      <c r="F127" s="26"/>
      <c r="G127" s="26"/>
      <c r="H127" s="26"/>
      <c r="I127" s="26"/>
      <c r="J127" s="26"/>
      <c r="K127" s="26"/>
      <c r="L127" s="26"/>
      <c r="M127" s="26"/>
      <c r="N127" s="26"/>
      <c r="O127" s="26"/>
      <c r="P127" s="26"/>
      <c r="Q127" s="26"/>
      <c r="R127" s="26"/>
      <c r="S127" s="26"/>
      <c r="T127" s="26"/>
      <c r="U127" s="26"/>
      <c r="V127" s="26"/>
    </row>
    <row r="128" spans="1:22">
      <c r="A128" s="26"/>
      <c r="B128" s="26"/>
      <c r="C128" s="27"/>
      <c r="D128" s="26"/>
      <c r="E128" s="26"/>
      <c r="F128" s="26"/>
      <c r="G128" s="26"/>
      <c r="H128" s="26"/>
      <c r="I128" s="26"/>
      <c r="J128" s="26"/>
      <c r="K128" s="26"/>
      <c r="L128" s="26"/>
      <c r="M128" s="26"/>
      <c r="N128" s="26"/>
      <c r="O128" s="26"/>
      <c r="P128" s="26"/>
      <c r="Q128" s="26"/>
      <c r="R128" s="26"/>
      <c r="S128" s="26"/>
      <c r="T128" s="26"/>
      <c r="U128" s="26"/>
      <c r="V128" s="26"/>
    </row>
    <row r="129" spans="1:22">
      <c r="A129" s="26"/>
      <c r="B129" s="26"/>
      <c r="C129" s="27"/>
      <c r="D129" s="26"/>
      <c r="E129" s="26"/>
      <c r="F129" s="26"/>
      <c r="G129" s="26"/>
      <c r="H129" s="26"/>
      <c r="I129" s="26"/>
      <c r="J129" s="26"/>
      <c r="K129" s="26"/>
      <c r="L129" s="26"/>
      <c r="M129" s="26"/>
      <c r="N129" s="26"/>
      <c r="O129" s="26"/>
      <c r="P129" s="26"/>
      <c r="Q129" s="26"/>
      <c r="R129" s="26"/>
      <c r="S129" s="26"/>
      <c r="T129" s="26"/>
      <c r="U129" s="26"/>
      <c r="V129" s="26"/>
    </row>
    <row r="130" spans="1:22">
      <c r="A130" s="26"/>
      <c r="B130" s="26"/>
      <c r="C130" s="27"/>
      <c r="D130" s="26"/>
      <c r="E130" s="26"/>
      <c r="F130" s="26"/>
      <c r="G130" s="26"/>
      <c r="H130" s="26"/>
      <c r="I130" s="26"/>
      <c r="J130" s="26"/>
      <c r="K130" s="26"/>
      <c r="L130" s="26"/>
      <c r="M130" s="26"/>
      <c r="N130" s="26"/>
      <c r="O130" s="26"/>
      <c r="P130" s="26"/>
      <c r="Q130" s="26"/>
      <c r="R130" s="26"/>
      <c r="S130" s="26"/>
      <c r="T130" s="26"/>
      <c r="U130" s="26"/>
      <c r="V130" s="26"/>
    </row>
    <row r="131" spans="1:22">
      <c r="A131" s="26"/>
      <c r="B131" s="26"/>
      <c r="C131" s="27"/>
      <c r="D131" s="26"/>
      <c r="E131" s="26"/>
      <c r="F131" s="26"/>
      <c r="G131" s="26"/>
      <c r="H131" s="26"/>
      <c r="I131" s="26"/>
      <c r="J131" s="26"/>
      <c r="K131" s="26"/>
      <c r="L131" s="26"/>
      <c r="M131" s="26"/>
      <c r="N131" s="26"/>
      <c r="O131" s="26"/>
      <c r="P131" s="26"/>
      <c r="Q131" s="26"/>
      <c r="R131" s="26"/>
      <c r="S131" s="26"/>
      <c r="T131" s="26"/>
      <c r="U131" s="26"/>
      <c r="V131" s="26"/>
    </row>
    <row r="132" spans="1:22">
      <c r="A132" s="26"/>
      <c r="B132" s="26"/>
      <c r="C132" s="27"/>
      <c r="D132" s="26"/>
      <c r="E132" s="26"/>
      <c r="F132" s="26"/>
      <c r="G132" s="26"/>
      <c r="H132" s="26"/>
      <c r="I132" s="26"/>
      <c r="J132" s="26"/>
      <c r="K132" s="26"/>
      <c r="L132" s="26"/>
      <c r="M132" s="26"/>
      <c r="N132" s="26"/>
      <c r="O132" s="26"/>
      <c r="P132" s="26"/>
      <c r="Q132" s="26"/>
      <c r="R132" s="26"/>
      <c r="S132" s="26"/>
      <c r="T132" s="26"/>
      <c r="U132" s="26"/>
      <c r="V132" s="26"/>
    </row>
    <row r="133" spans="1:22">
      <c r="A133" s="26"/>
      <c r="B133" s="26"/>
      <c r="C133" s="27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  <c r="V133" s="26"/>
    </row>
    <row r="134" spans="1:22">
      <c r="A134" s="26"/>
      <c r="B134" s="26"/>
      <c r="C134" s="27"/>
      <c r="D134" s="26"/>
      <c r="E134" s="26"/>
      <c r="F134" s="26"/>
      <c r="G134" s="26"/>
      <c r="H134" s="26"/>
      <c r="I134" s="26"/>
      <c r="J134" s="26"/>
      <c r="K134" s="26"/>
      <c r="L134" s="26"/>
      <c r="M134" s="26"/>
      <c r="N134" s="26"/>
      <c r="O134" s="26"/>
      <c r="P134" s="26"/>
      <c r="Q134" s="26"/>
      <c r="R134" s="26"/>
      <c r="S134" s="26"/>
      <c r="T134" s="26"/>
      <c r="U134" s="26"/>
      <c r="V134" s="26"/>
    </row>
    <row r="135" spans="1:22">
      <c r="A135" s="26"/>
      <c r="B135" s="26"/>
      <c r="C135" s="27"/>
      <c r="D135" s="26"/>
      <c r="E135" s="26"/>
      <c r="F135" s="26"/>
      <c r="G135" s="26"/>
      <c r="H135" s="26"/>
      <c r="I135" s="26"/>
      <c r="J135" s="26"/>
      <c r="K135" s="26"/>
      <c r="L135" s="26"/>
      <c r="M135" s="26"/>
      <c r="N135" s="26"/>
      <c r="O135" s="26"/>
      <c r="P135" s="26"/>
      <c r="Q135" s="26"/>
      <c r="R135" s="26"/>
      <c r="S135" s="26"/>
      <c r="T135" s="26"/>
      <c r="U135" s="26"/>
      <c r="V135" s="26"/>
    </row>
    <row r="136" spans="1:22">
      <c r="A136" s="26"/>
      <c r="B136" s="26"/>
      <c r="C136" s="27"/>
      <c r="D136" s="26"/>
      <c r="E136" s="26"/>
      <c r="F136" s="26"/>
      <c r="G136" s="26"/>
      <c r="H136" s="26"/>
      <c r="I136" s="26"/>
      <c r="J136" s="26"/>
      <c r="K136" s="26"/>
      <c r="L136" s="26"/>
      <c r="M136" s="26"/>
      <c r="N136" s="26"/>
      <c r="O136" s="26"/>
      <c r="P136" s="26"/>
      <c r="Q136" s="26"/>
      <c r="R136" s="26"/>
      <c r="S136" s="26"/>
      <c r="T136" s="26"/>
      <c r="U136" s="26"/>
      <c r="V136" s="26"/>
    </row>
    <row r="137" spans="1:22">
      <c r="A137" s="26"/>
      <c r="B137" s="26"/>
      <c r="C137" s="27"/>
      <c r="D137" s="26"/>
      <c r="E137" s="26"/>
      <c r="F137" s="26"/>
      <c r="G137" s="26"/>
      <c r="H137" s="26"/>
      <c r="I137" s="26"/>
      <c r="J137" s="26"/>
      <c r="K137" s="26"/>
      <c r="L137" s="26"/>
      <c r="M137" s="26"/>
      <c r="N137" s="26"/>
      <c r="O137" s="26"/>
      <c r="P137" s="26"/>
      <c r="Q137" s="26"/>
      <c r="R137" s="26"/>
      <c r="S137" s="26"/>
      <c r="T137" s="26"/>
      <c r="U137" s="26"/>
      <c r="V137" s="26"/>
    </row>
    <row r="138" spans="1:22">
      <c r="A138" s="26"/>
      <c r="B138" s="26"/>
      <c r="C138" s="27"/>
      <c r="D138" s="26"/>
      <c r="E138" s="26"/>
      <c r="F138" s="26"/>
      <c r="G138" s="26"/>
      <c r="H138" s="26"/>
      <c r="I138" s="26"/>
      <c r="J138" s="26"/>
      <c r="K138" s="26"/>
      <c r="L138" s="26"/>
      <c r="M138" s="26"/>
      <c r="N138" s="26"/>
      <c r="O138" s="26"/>
      <c r="P138" s="26"/>
      <c r="Q138" s="26"/>
      <c r="R138" s="26"/>
      <c r="S138" s="26"/>
      <c r="T138" s="26"/>
      <c r="U138" s="26"/>
      <c r="V138" s="26"/>
    </row>
    <row r="139" spans="1:22">
      <c r="A139" s="26"/>
      <c r="B139" s="26"/>
      <c r="C139" s="27"/>
      <c r="D139" s="26"/>
      <c r="E139" s="26"/>
      <c r="F139" s="26"/>
      <c r="G139" s="26"/>
      <c r="H139" s="26"/>
      <c r="I139" s="26"/>
      <c r="J139" s="26"/>
      <c r="K139" s="26"/>
      <c r="L139" s="26"/>
      <c r="M139" s="26"/>
      <c r="N139" s="26"/>
      <c r="O139" s="26"/>
      <c r="P139" s="26"/>
      <c r="Q139" s="26"/>
      <c r="R139" s="26"/>
      <c r="S139" s="26"/>
      <c r="T139" s="26"/>
      <c r="U139" s="26"/>
      <c r="V139" s="26"/>
    </row>
    <row r="140" spans="1:22">
      <c r="A140" s="26"/>
      <c r="B140" s="26"/>
      <c r="C140" s="27"/>
      <c r="D140" s="26"/>
      <c r="E140" s="26"/>
      <c r="F140" s="26"/>
      <c r="G140" s="26"/>
      <c r="H140" s="26"/>
      <c r="I140" s="26"/>
      <c r="J140" s="26"/>
      <c r="K140" s="26"/>
      <c r="L140" s="26"/>
      <c r="M140" s="26"/>
      <c r="N140" s="26"/>
      <c r="O140" s="26"/>
      <c r="P140" s="26"/>
      <c r="Q140" s="26"/>
      <c r="R140" s="26"/>
      <c r="S140" s="26"/>
      <c r="T140" s="26"/>
      <c r="U140" s="26"/>
      <c r="V140" s="26"/>
    </row>
  </sheetData>
  <autoFilter ref="A68:K93" xr:uid="{A0541A5D-9252-4171-832A-A4BF42954BA4}">
    <filterColumn colId="0" showButton="0"/>
    <filterColumn colId="1" showButton="0"/>
    <filterColumn colId="2" showButton="0"/>
    <filterColumn colId="3" showButton="0"/>
    <filterColumn colId="5">
      <customFilters>
        <customFilter operator="notEqual" val=" "/>
      </customFilters>
    </filterColumn>
  </autoFilter>
  <mergeCells count="67">
    <mergeCell ref="A15:O15"/>
    <mergeCell ref="A1:V1"/>
    <mergeCell ref="A3:V3"/>
    <mergeCell ref="A5:V5"/>
    <mergeCell ref="A6:N6"/>
    <mergeCell ref="A7:N7"/>
    <mergeCell ref="A8:V8"/>
    <mergeCell ref="A9:N9"/>
    <mergeCell ref="A10:N10"/>
    <mergeCell ref="A11:V11"/>
    <mergeCell ref="A13:V13"/>
    <mergeCell ref="A14:V14"/>
    <mergeCell ref="A60:E60"/>
    <mergeCell ref="A16:V16"/>
    <mergeCell ref="A17:V17"/>
    <mergeCell ref="A18:V18"/>
    <mergeCell ref="A19:A21"/>
    <mergeCell ref="C19:V19"/>
    <mergeCell ref="B20:B21"/>
    <mergeCell ref="C20:C21"/>
    <mergeCell ref="D20:F20"/>
    <mergeCell ref="G20:I20"/>
    <mergeCell ref="K20:N20"/>
    <mergeCell ref="O20:P20"/>
    <mergeCell ref="R20:S20"/>
    <mergeCell ref="T20:U20"/>
    <mergeCell ref="V20:V21"/>
    <mergeCell ref="A59:E59"/>
    <mergeCell ref="A73:E73"/>
    <mergeCell ref="A61:E61"/>
    <mergeCell ref="A62:E62"/>
    <mergeCell ref="A63:E63"/>
    <mergeCell ref="A64:E64"/>
    <mergeCell ref="A65:E65"/>
    <mergeCell ref="A67:K67"/>
    <mergeCell ref="A68:E68"/>
    <mergeCell ref="A69:E69"/>
    <mergeCell ref="A70:E70"/>
    <mergeCell ref="A71:E71"/>
    <mergeCell ref="A72:E72"/>
    <mergeCell ref="A86:E86"/>
    <mergeCell ref="A74:E74"/>
    <mergeCell ref="A75:E75"/>
    <mergeCell ref="A76:E76"/>
    <mergeCell ref="A77:E77"/>
    <mergeCell ref="A79:E79"/>
    <mergeCell ref="A80:E80"/>
    <mergeCell ref="A81:E81"/>
    <mergeCell ref="A82:E82"/>
    <mergeCell ref="A83:E83"/>
    <mergeCell ref="A84:E84"/>
    <mergeCell ref="A85:E85"/>
    <mergeCell ref="A78:E78"/>
    <mergeCell ref="D103:F103"/>
    <mergeCell ref="I103:L103"/>
    <mergeCell ref="A87:E87"/>
    <mergeCell ref="A89:E89"/>
    <mergeCell ref="A90:E90"/>
    <mergeCell ref="A91:E91"/>
    <mergeCell ref="A92:E92"/>
    <mergeCell ref="A93:H93"/>
    <mergeCell ref="A94:O94"/>
    <mergeCell ref="A95:K96"/>
    <mergeCell ref="A98:H98"/>
    <mergeCell ref="D102:F102"/>
    <mergeCell ref="I102:L102"/>
    <mergeCell ref="A88:E88"/>
  </mergeCells>
  <pageMargins left="0.51180555555555596" right="0.51180555555555596" top="0.63472222222222197" bottom="0.78749999999999998" header="0.511811023622047" footer="0.31527777777777799"/>
  <pageSetup paperSize="9" scale="40" fitToHeight="0" orientation="landscape" horizontalDpi="300" verticalDpi="300" r:id="rId1"/>
  <headerFooter>
    <oddFooter>&amp;LÁrea Responsável: SUPECC/SGI/SES&amp;RPág &amp;P de &amp;N - &amp;D</oddFoot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5E2A06-5A3B-474E-82A0-0599D20AEE71}">
  <sheetPr filterMode="1">
    <tabColor rgb="FFFFC000"/>
  </sheetPr>
  <dimension ref="A1:V77"/>
  <sheetViews>
    <sheetView topLeftCell="A30" workbookViewId="0">
      <selection sqref="A1:V71"/>
    </sheetView>
  </sheetViews>
  <sheetFormatPr defaultRowHeight="15"/>
  <cols>
    <col min="2" max="4" width="13.28515625" bestFit="1" customWidth="1"/>
    <col min="5" max="5" width="17.28515625" customWidth="1"/>
    <col min="6" max="6" width="11.28515625" bestFit="1" customWidth="1"/>
    <col min="7" max="7" width="14" customWidth="1"/>
    <col min="8" max="8" width="16.140625" bestFit="1" customWidth="1"/>
    <col min="10" max="10" width="10.7109375" bestFit="1" customWidth="1"/>
    <col min="11" max="11" width="15.85546875" customWidth="1"/>
    <col min="12" max="12" width="12.140625" bestFit="1" customWidth="1"/>
    <col min="13" max="13" width="13" customWidth="1"/>
    <col min="14" max="14" width="12.42578125" customWidth="1"/>
    <col min="16" max="16" width="12.5703125" customWidth="1"/>
    <col min="17" max="17" width="14.85546875" customWidth="1"/>
    <col min="19" max="19" width="13.85546875" customWidth="1"/>
    <col min="21" max="21" width="14.140625" customWidth="1"/>
    <col min="22" max="22" width="12.140625" bestFit="1" customWidth="1"/>
  </cols>
  <sheetData>
    <row r="1" spans="1:22" ht="26.2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00"/>
    </row>
    <row r="2" spans="1:22">
      <c r="A2" s="1"/>
      <c r="B2" s="66"/>
      <c r="C2" s="66"/>
      <c r="D2" s="66"/>
      <c r="E2" s="66"/>
      <c r="F2" s="66"/>
      <c r="G2" s="66"/>
      <c r="H2" s="66"/>
      <c r="I2" s="66"/>
      <c r="J2" s="66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34"/>
    </row>
    <row r="3" spans="1:22">
      <c r="A3" s="201" t="s">
        <v>144</v>
      </c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</row>
    <row r="4" spans="1:22">
      <c r="A4" s="1"/>
      <c r="B4" s="66"/>
      <c r="C4" s="66"/>
      <c r="D4" s="66"/>
      <c r="E4" s="66"/>
      <c r="F4" s="66"/>
      <c r="G4" s="66"/>
      <c r="H4" s="66"/>
      <c r="I4" s="66"/>
      <c r="J4" s="66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34"/>
    </row>
    <row r="5" spans="1:22">
      <c r="A5" s="196" t="s">
        <v>2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196"/>
      <c r="R5" s="196"/>
      <c r="S5" s="196"/>
      <c r="T5" s="196"/>
      <c r="U5" s="196"/>
      <c r="V5" s="196"/>
    </row>
    <row r="6" spans="1:22">
      <c r="A6" s="197" t="s">
        <v>3</v>
      </c>
      <c r="B6" s="197"/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7"/>
      <c r="N6" s="197"/>
      <c r="O6" s="1"/>
      <c r="P6" s="1"/>
      <c r="Q6" s="1"/>
      <c r="R6" s="1"/>
      <c r="S6" s="1"/>
      <c r="T6" s="1"/>
      <c r="U6" s="1"/>
      <c r="V6" s="34"/>
    </row>
    <row r="7" spans="1:22">
      <c r="A7" s="198"/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"/>
      <c r="P7" s="1"/>
      <c r="Q7" s="1"/>
      <c r="R7" s="1"/>
      <c r="S7" s="1"/>
      <c r="T7" s="1"/>
      <c r="U7" s="1"/>
      <c r="V7" s="34"/>
    </row>
    <row r="8" spans="1:22">
      <c r="A8" s="196" t="s">
        <v>85</v>
      </c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  <c r="V8" s="196"/>
    </row>
    <row r="9" spans="1:22">
      <c r="A9" s="197" t="s">
        <v>68</v>
      </c>
      <c r="B9" s="197"/>
      <c r="C9" s="197"/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1"/>
      <c r="P9" s="1"/>
      <c r="Q9" s="1"/>
      <c r="R9" s="1"/>
      <c r="S9" s="1"/>
      <c r="T9" s="1"/>
      <c r="U9" s="1"/>
      <c r="V9" s="34"/>
    </row>
    <row r="10" spans="1:22">
      <c r="A10" s="198"/>
      <c r="B10" s="198"/>
      <c r="C10" s="198"/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1"/>
      <c r="P10" s="1"/>
      <c r="Q10" s="1"/>
      <c r="R10" s="1"/>
      <c r="S10" s="1"/>
      <c r="T10" s="1"/>
      <c r="U10" s="1"/>
      <c r="V10" s="34"/>
    </row>
    <row r="11" spans="1:22">
      <c r="A11" s="196" t="s">
        <v>86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6"/>
      <c r="Q11" s="196"/>
      <c r="R11" s="196"/>
      <c r="S11" s="196"/>
      <c r="T11" s="196"/>
      <c r="U11" s="196"/>
      <c r="V11" s="196"/>
    </row>
    <row r="12" spans="1:22" ht="15.75" thickBot="1">
      <c r="A12" s="197" t="s">
        <v>87</v>
      </c>
      <c r="B12" s="197"/>
      <c r="C12" s="197"/>
      <c r="D12" s="197"/>
      <c r="E12" s="197"/>
      <c r="F12" s="197"/>
      <c r="G12" s="197"/>
      <c r="H12" s="197"/>
      <c r="I12" s="197"/>
      <c r="J12" s="197"/>
      <c r="K12" s="197"/>
      <c r="L12" s="197"/>
      <c r="M12" s="197"/>
      <c r="N12" s="197"/>
      <c r="O12" s="1"/>
      <c r="P12" s="1"/>
      <c r="Q12" s="1"/>
      <c r="R12" s="1"/>
      <c r="S12" s="1"/>
      <c r="T12" s="1"/>
      <c r="U12" s="1"/>
      <c r="V12" s="34"/>
    </row>
    <row r="13" spans="1:22" ht="15.75" thickBot="1">
      <c r="A13" s="199" t="s">
        <v>200</v>
      </c>
      <c r="B13" s="199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</row>
    <row r="14" spans="1:22" ht="15.75" thickBot="1">
      <c r="A14" s="199" t="s">
        <v>88</v>
      </c>
      <c r="B14" s="199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</row>
    <row r="15" spans="1:22" ht="15.75" thickBot="1">
      <c r="A15" s="203"/>
      <c r="B15" s="203"/>
      <c r="C15" s="203"/>
      <c r="D15" s="203"/>
      <c r="E15" s="203"/>
      <c r="F15" s="203"/>
      <c r="G15" s="203"/>
      <c r="H15" s="203"/>
      <c r="I15" s="203"/>
      <c r="J15" s="203"/>
      <c r="K15" s="203"/>
      <c r="L15" s="203"/>
      <c r="M15" s="203"/>
      <c r="N15" s="203"/>
      <c r="O15" s="203"/>
      <c r="P15" s="67"/>
      <c r="Q15" s="67"/>
      <c r="R15" s="67"/>
      <c r="S15" s="67"/>
      <c r="T15" s="67"/>
      <c r="U15" s="67"/>
      <c r="V15" s="32"/>
    </row>
    <row r="16" spans="1:22" ht="15.75" thickBot="1">
      <c r="A16" s="199" t="s">
        <v>89</v>
      </c>
      <c r="B16" s="199"/>
      <c r="C16" s="199"/>
      <c r="D16" s="199"/>
      <c r="E16" s="199"/>
      <c r="F16" s="199"/>
      <c r="G16" s="199"/>
      <c r="H16" s="199"/>
      <c r="I16" s="199"/>
      <c r="J16" s="199"/>
      <c r="K16" s="199"/>
      <c r="L16" s="199"/>
      <c r="M16" s="199"/>
      <c r="N16" s="199"/>
      <c r="O16" s="199"/>
      <c r="P16" s="199"/>
      <c r="Q16" s="199"/>
      <c r="R16" s="199"/>
      <c r="S16" s="199"/>
      <c r="T16" s="199"/>
      <c r="U16" s="199"/>
      <c r="V16" s="199"/>
    </row>
    <row r="17" spans="1:22" ht="15.75" thickBot="1">
      <c r="A17" s="199" t="s">
        <v>4</v>
      </c>
      <c r="B17" s="199"/>
      <c r="C17" s="199"/>
      <c r="D17" s="199"/>
      <c r="E17" s="199"/>
      <c r="F17" s="199"/>
      <c r="G17" s="199"/>
      <c r="H17" s="199"/>
      <c r="I17" s="199"/>
      <c r="J17" s="199"/>
      <c r="K17" s="199"/>
      <c r="L17" s="199"/>
      <c r="M17" s="199"/>
      <c r="N17" s="199"/>
      <c r="O17" s="199"/>
      <c r="P17" s="199"/>
      <c r="Q17" s="199"/>
      <c r="R17" s="199"/>
      <c r="S17" s="199"/>
      <c r="T17" s="199"/>
      <c r="U17" s="199"/>
      <c r="V17" s="199"/>
    </row>
    <row r="18" spans="1:22" ht="15.75" thickBot="1">
      <c r="A18" s="204" t="s">
        <v>5</v>
      </c>
      <c r="B18" s="204"/>
      <c r="C18" s="204"/>
      <c r="D18" s="204"/>
      <c r="E18" s="204"/>
      <c r="F18" s="204"/>
      <c r="G18" s="204"/>
      <c r="H18" s="204"/>
      <c r="I18" s="204"/>
      <c r="J18" s="204"/>
      <c r="K18" s="204"/>
      <c r="L18" s="204"/>
      <c r="M18" s="204"/>
      <c r="N18" s="204"/>
      <c r="O18" s="204"/>
      <c r="P18" s="204"/>
      <c r="Q18" s="204"/>
      <c r="R18" s="204"/>
      <c r="S18" s="204"/>
      <c r="T18" s="204"/>
      <c r="U18" s="204"/>
      <c r="V18" s="204"/>
    </row>
    <row r="19" spans="1:22" ht="15.75" thickBot="1">
      <c r="A19" s="205" t="s">
        <v>6</v>
      </c>
      <c r="B19" s="2"/>
      <c r="C19" s="206" t="s">
        <v>7</v>
      </c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6"/>
      <c r="S19" s="206"/>
      <c r="T19" s="206"/>
      <c r="U19" s="206"/>
      <c r="V19" s="206"/>
    </row>
    <row r="20" spans="1:22" ht="77.25" thickBot="1">
      <c r="A20" s="205"/>
      <c r="B20" s="207" t="s">
        <v>8</v>
      </c>
      <c r="C20" s="202" t="s">
        <v>9</v>
      </c>
      <c r="D20" s="221" t="s">
        <v>10</v>
      </c>
      <c r="E20" s="221"/>
      <c r="F20" s="221"/>
      <c r="G20" s="221" t="s">
        <v>11</v>
      </c>
      <c r="H20" s="221"/>
      <c r="I20" s="221"/>
      <c r="J20" s="37" t="s">
        <v>12</v>
      </c>
      <c r="K20" s="221" t="s">
        <v>13</v>
      </c>
      <c r="L20" s="221"/>
      <c r="M20" s="221"/>
      <c r="N20" s="221"/>
      <c r="O20" s="221" t="s">
        <v>14</v>
      </c>
      <c r="P20" s="221"/>
      <c r="Q20" s="37" t="s">
        <v>15</v>
      </c>
      <c r="R20" s="221" t="s">
        <v>16</v>
      </c>
      <c r="S20" s="221"/>
      <c r="T20" s="221" t="s">
        <v>17</v>
      </c>
      <c r="U20" s="221"/>
      <c r="V20" s="202" t="s">
        <v>18</v>
      </c>
    </row>
    <row r="21" spans="1:22" ht="51.75" thickBot="1">
      <c r="A21" s="205"/>
      <c r="B21" s="207"/>
      <c r="C21" s="202"/>
      <c r="D21" s="4" t="s">
        <v>19</v>
      </c>
      <c r="E21" s="4" t="s">
        <v>20</v>
      </c>
      <c r="F21" s="4" t="s">
        <v>21</v>
      </c>
      <c r="G21" s="4" t="s">
        <v>19</v>
      </c>
      <c r="H21" s="4" t="s">
        <v>20</v>
      </c>
      <c r="I21" s="4" t="s">
        <v>21</v>
      </c>
      <c r="J21" s="4" t="s">
        <v>19</v>
      </c>
      <c r="K21" s="4" t="s">
        <v>22</v>
      </c>
      <c r="L21" s="4" t="s">
        <v>19</v>
      </c>
      <c r="M21" s="4" t="s">
        <v>20</v>
      </c>
      <c r="N21" s="4" t="s">
        <v>21</v>
      </c>
      <c r="O21" s="4" t="s">
        <v>19</v>
      </c>
      <c r="P21" s="4" t="s">
        <v>20</v>
      </c>
      <c r="Q21" s="4"/>
      <c r="R21" s="4" t="s">
        <v>19</v>
      </c>
      <c r="S21" s="4" t="s">
        <v>20</v>
      </c>
      <c r="T21" s="4" t="s">
        <v>19</v>
      </c>
      <c r="U21" s="4" t="s">
        <v>23</v>
      </c>
      <c r="V21" s="202"/>
    </row>
    <row r="22" spans="1:22" ht="15.75" thickBot="1">
      <c r="A22" s="38">
        <v>45292</v>
      </c>
      <c r="B22" s="164"/>
      <c r="C22" s="176"/>
      <c r="D22" s="12"/>
      <c r="E22" s="176"/>
      <c r="F22" s="176"/>
      <c r="G22" s="12"/>
      <c r="H22" s="176"/>
      <c r="I22" s="176"/>
      <c r="J22" s="170"/>
      <c r="K22" s="42"/>
      <c r="L22" s="173"/>
      <c r="M22" s="173"/>
      <c r="N22" s="173"/>
      <c r="O22" s="173"/>
      <c r="P22" s="173"/>
      <c r="Q22" s="173"/>
      <c r="R22" s="173"/>
      <c r="S22" s="173"/>
      <c r="T22" s="173"/>
      <c r="U22" s="174"/>
      <c r="V22" s="177">
        <f>L22+M22+N22+R22+S22+T22+U22</f>
        <v>0</v>
      </c>
    </row>
    <row r="23" spans="1:22" ht="15.75" thickBot="1">
      <c r="A23" s="46">
        <v>45323</v>
      </c>
      <c r="B23" s="169"/>
      <c r="C23" s="12"/>
      <c r="D23" s="12"/>
      <c r="E23" s="176"/>
      <c r="F23" s="176"/>
      <c r="G23" s="12"/>
      <c r="H23" s="176"/>
      <c r="I23" s="176"/>
      <c r="J23" s="171"/>
      <c r="K23" s="42"/>
      <c r="L23" s="173"/>
      <c r="M23" s="173"/>
      <c r="N23" s="173"/>
      <c r="O23" s="173"/>
      <c r="P23" s="173"/>
      <c r="Q23" s="173"/>
      <c r="R23" s="173"/>
      <c r="S23" s="178"/>
      <c r="T23" s="178"/>
      <c r="U23" s="178"/>
      <c r="V23" s="177">
        <f t="shared" ref="V23:V29" si="0">L23+M23+N23+R23+S23+T23+U23</f>
        <v>0</v>
      </c>
    </row>
    <row r="24" spans="1:22" ht="15.75" thickBot="1">
      <c r="A24" s="46">
        <v>45323</v>
      </c>
      <c r="B24" s="169"/>
      <c r="C24" s="12"/>
      <c r="D24" s="12"/>
      <c r="E24" s="176"/>
      <c r="F24" s="176"/>
      <c r="G24" s="12"/>
      <c r="H24" s="176"/>
      <c r="I24" s="176"/>
      <c r="J24" s="171"/>
      <c r="K24" s="42"/>
      <c r="L24" s="12"/>
      <c r="M24" s="173"/>
      <c r="N24" s="173"/>
      <c r="O24" s="173"/>
      <c r="P24" s="173"/>
      <c r="Q24" s="173"/>
      <c r="R24" s="173"/>
      <c r="S24" s="178"/>
      <c r="T24" s="178"/>
      <c r="U24" s="178"/>
      <c r="V24" s="177">
        <f t="shared" si="0"/>
        <v>0</v>
      </c>
    </row>
    <row r="25" spans="1:22" ht="15.75" thickBot="1">
      <c r="A25" s="46">
        <v>45323</v>
      </c>
      <c r="B25" s="169"/>
      <c r="C25" s="12"/>
      <c r="D25" s="12"/>
      <c r="E25" s="176"/>
      <c r="F25" s="176"/>
      <c r="G25" s="12"/>
      <c r="H25" s="176"/>
      <c r="I25" s="176"/>
      <c r="J25" s="171"/>
      <c r="K25" s="42"/>
      <c r="L25" s="12"/>
      <c r="M25" s="173"/>
      <c r="N25" s="173"/>
      <c r="O25" s="173"/>
      <c r="P25" s="173"/>
      <c r="Q25" s="173"/>
      <c r="R25" s="173"/>
      <c r="S25" s="173"/>
      <c r="T25" s="173"/>
      <c r="U25" s="173"/>
      <c r="V25" s="177">
        <f t="shared" si="0"/>
        <v>0</v>
      </c>
    </row>
    <row r="26" spans="1:22" ht="15.75" thickBot="1">
      <c r="A26" s="46">
        <v>45323</v>
      </c>
      <c r="B26" s="169"/>
      <c r="C26" s="12"/>
      <c r="D26" s="12"/>
      <c r="E26" s="176"/>
      <c r="F26" s="176"/>
      <c r="G26" s="12"/>
      <c r="H26" s="176"/>
      <c r="I26" s="176"/>
      <c r="J26" s="171"/>
      <c r="K26" s="42"/>
      <c r="L26" s="12"/>
      <c r="M26" s="173"/>
      <c r="N26" s="173"/>
      <c r="O26" s="173"/>
      <c r="P26" s="173"/>
      <c r="Q26" s="173"/>
      <c r="R26" s="173"/>
      <c r="S26" s="173"/>
      <c r="T26" s="173"/>
      <c r="U26" s="173"/>
      <c r="V26" s="177">
        <f t="shared" si="0"/>
        <v>0</v>
      </c>
    </row>
    <row r="27" spans="1:22" ht="15.75" thickBot="1">
      <c r="A27" s="38">
        <v>45352</v>
      </c>
      <c r="B27" s="169"/>
      <c r="C27" s="12"/>
      <c r="D27" s="12"/>
      <c r="E27" s="176"/>
      <c r="F27" s="176"/>
      <c r="G27" s="12"/>
      <c r="H27" s="176"/>
      <c r="I27" s="176"/>
      <c r="J27" s="171"/>
      <c r="K27" s="42"/>
      <c r="L27" s="12"/>
      <c r="M27" s="173"/>
      <c r="N27" s="173"/>
      <c r="O27" s="173"/>
      <c r="P27" s="173"/>
      <c r="Q27" s="173"/>
      <c r="R27" s="173"/>
      <c r="S27" s="173"/>
      <c r="T27" s="173"/>
      <c r="U27" s="173"/>
      <c r="V27" s="177">
        <f t="shared" si="0"/>
        <v>0</v>
      </c>
    </row>
    <row r="28" spans="1:22" ht="15.75" thickBot="1">
      <c r="A28" s="38">
        <v>45352</v>
      </c>
      <c r="B28" s="169"/>
      <c r="C28" s="12"/>
      <c r="D28" s="12"/>
      <c r="E28" s="176"/>
      <c r="F28" s="176"/>
      <c r="G28" s="12"/>
      <c r="H28" s="176"/>
      <c r="I28" s="176"/>
      <c r="J28" s="171"/>
      <c r="K28" s="42"/>
      <c r="L28" s="12"/>
      <c r="M28" s="173"/>
      <c r="N28" s="173"/>
      <c r="O28" s="173"/>
      <c r="P28" s="173"/>
      <c r="Q28" s="173"/>
      <c r="R28" s="173"/>
      <c r="S28" s="173"/>
      <c r="T28" s="173"/>
      <c r="U28" s="173"/>
      <c r="V28" s="177">
        <f t="shared" si="0"/>
        <v>0</v>
      </c>
    </row>
    <row r="29" spans="1:22" ht="15.75" thickBot="1">
      <c r="A29" s="38">
        <v>45352</v>
      </c>
      <c r="B29" s="169"/>
      <c r="C29" s="12"/>
      <c r="D29" s="12"/>
      <c r="E29" s="176"/>
      <c r="F29" s="176"/>
      <c r="G29" s="12"/>
      <c r="H29" s="176"/>
      <c r="I29" s="176"/>
      <c r="J29" s="171"/>
      <c r="K29" s="42"/>
      <c r="L29" s="12"/>
      <c r="M29" s="173"/>
      <c r="N29" s="173"/>
      <c r="O29" s="173"/>
      <c r="P29" s="173"/>
      <c r="Q29" s="173"/>
      <c r="R29" s="173"/>
      <c r="S29" s="173"/>
      <c r="T29" s="173"/>
      <c r="U29" s="173"/>
      <c r="V29" s="177">
        <f t="shared" si="0"/>
        <v>0</v>
      </c>
    </row>
    <row r="30" spans="1:22" ht="15.75" thickBot="1">
      <c r="A30" s="46">
        <v>45383</v>
      </c>
      <c r="B30" s="169"/>
      <c r="C30" s="12"/>
      <c r="D30" s="12"/>
      <c r="E30" s="176"/>
      <c r="F30" s="176"/>
      <c r="G30" s="12"/>
      <c r="H30" s="176"/>
      <c r="I30" s="176"/>
      <c r="J30" s="171"/>
      <c r="K30" s="42"/>
      <c r="L30" s="12"/>
      <c r="M30" s="173"/>
      <c r="N30" s="173"/>
      <c r="O30" s="173"/>
      <c r="P30" s="173"/>
      <c r="Q30" s="173"/>
      <c r="R30" s="173"/>
      <c r="S30" s="173"/>
      <c r="T30" s="173"/>
      <c r="U30" s="173"/>
      <c r="V30" s="177">
        <f t="shared" ref="V30:V46" si="1">L30+M30+N30+R30+S30+T30+U30</f>
        <v>0</v>
      </c>
    </row>
    <row r="31" spans="1:22" ht="15.75" thickBot="1">
      <c r="A31" s="46">
        <v>45383</v>
      </c>
      <c r="B31" s="169"/>
      <c r="C31" s="12"/>
      <c r="D31" s="12"/>
      <c r="E31" s="176"/>
      <c r="F31" s="176"/>
      <c r="G31" s="12"/>
      <c r="H31" s="176"/>
      <c r="I31" s="176"/>
      <c r="J31" s="171"/>
      <c r="K31" s="42"/>
      <c r="L31" s="12"/>
      <c r="M31" s="173"/>
      <c r="N31" s="173"/>
      <c r="O31" s="173"/>
      <c r="P31" s="173"/>
      <c r="Q31" s="173"/>
      <c r="R31" s="173"/>
      <c r="S31" s="173"/>
      <c r="T31" s="173"/>
      <c r="U31" s="173"/>
      <c r="V31" s="177">
        <f t="shared" si="1"/>
        <v>0</v>
      </c>
    </row>
    <row r="32" spans="1:22" ht="15.75" thickBot="1">
      <c r="A32" s="46">
        <v>45383</v>
      </c>
      <c r="B32" s="169"/>
      <c r="C32" s="12"/>
      <c r="D32" s="12"/>
      <c r="E32" s="176"/>
      <c r="F32" s="176"/>
      <c r="G32" s="12"/>
      <c r="H32" s="176"/>
      <c r="I32" s="176"/>
      <c r="J32" s="172"/>
      <c r="K32" s="42"/>
      <c r="L32" s="12"/>
      <c r="M32" s="173"/>
      <c r="N32" s="173"/>
      <c r="O32" s="173"/>
      <c r="P32" s="173"/>
      <c r="Q32" s="173"/>
      <c r="R32" s="173"/>
      <c r="S32" s="173"/>
      <c r="T32" s="173"/>
      <c r="U32" s="173"/>
      <c r="V32" s="177">
        <f t="shared" si="1"/>
        <v>0</v>
      </c>
    </row>
    <row r="33" spans="1:22" ht="15.75" thickBot="1">
      <c r="A33" s="46">
        <v>45383</v>
      </c>
      <c r="B33" s="169"/>
      <c r="C33" s="12"/>
      <c r="D33" s="12"/>
      <c r="E33" s="176"/>
      <c r="F33" s="176"/>
      <c r="G33" s="12"/>
      <c r="H33" s="176"/>
      <c r="I33" s="176"/>
      <c r="J33" s="172"/>
      <c r="K33" s="42"/>
      <c r="L33" s="12"/>
      <c r="M33" s="173"/>
      <c r="N33" s="173"/>
      <c r="O33" s="173"/>
      <c r="P33" s="173"/>
      <c r="Q33" s="173"/>
      <c r="R33" s="173"/>
      <c r="S33" s="173"/>
      <c r="T33" s="173"/>
      <c r="U33" s="173"/>
      <c r="V33" s="177">
        <f t="shared" si="1"/>
        <v>0</v>
      </c>
    </row>
    <row r="34" spans="1:22" ht="15.75" thickBot="1">
      <c r="A34" s="38">
        <v>45413</v>
      </c>
      <c r="B34" s="169"/>
      <c r="C34" s="12"/>
      <c r="D34" s="12"/>
      <c r="E34" s="176"/>
      <c r="F34" s="176"/>
      <c r="G34" s="12"/>
      <c r="H34" s="176"/>
      <c r="I34" s="176"/>
      <c r="J34" s="172"/>
      <c r="K34" s="42"/>
      <c r="L34" s="12"/>
      <c r="M34" s="173"/>
      <c r="N34" s="173"/>
      <c r="O34" s="173"/>
      <c r="P34" s="173"/>
      <c r="Q34" s="173"/>
      <c r="R34" s="173"/>
      <c r="S34" s="173"/>
      <c r="T34" s="173"/>
      <c r="U34" s="173"/>
      <c r="V34" s="177">
        <f t="shared" si="1"/>
        <v>0</v>
      </c>
    </row>
    <row r="35" spans="1:22" ht="15.75" thickBot="1">
      <c r="A35" s="38">
        <v>45413</v>
      </c>
      <c r="B35" s="169"/>
      <c r="C35" s="12"/>
      <c r="D35" s="12"/>
      <c r="E35" s="176"/>
      <c r="F35" s="176"/>
      <c r="G35" s="12"/>
      <c r="H35" s="176"/>
      <c r="I35" s="176"/>
      <c r="J35" s="172"/>
      <c r="K35" s="42"/>
      <c r="L35" s="12"/>
      <c r="M35" s="173"/>
      <c r="N35" s="173"/>
      <c r="O35" s="173"/>
      <c r="P35" s="173"/>
      <c r="Q35" s="173"/>
      <c r="R35" s="173"/>
      <c r="S35" s="173"/>
      <c r="T35" s="173"/>
      <c r="U35" s="173"/>
      <c r="V35" s="177">
        <f t="shared" si="1"/>
        <v>0</v>
      </c>
    </row>
    <row r="36" spans="1:22" ht="15.75" thickBot="1">
      <c r="A36" s="38">
        <v>45413</v>
      </c>
      <c r="B36" s="169"/>
      <c r="C36" s="12"/>
      <c r="D36" s="12"/>
      <c r="E36" s="176"/>
      <c r="F36" s="176"/>
      <c r="G36" s="12"/>
      <c r="H36" s="176"/>
      <c r="I36" s="176"/>
      <c r="J36" s="172"/>
      <c r="K36" s="42"/>
      <c r="L36" s="12"/>
      <c r="M36" s="173"/>
      <c r="N36" s="173"/>
      <c r="O36" s="173"/>
      <c r="P36" s="173"/>
      <c r="Q36" s="173"/>
      <c r="R36" s="173"/>
      <c r="S36" s="173"/>
      <c r="T36" s="173"/>
      <c r="U36" s="173"/>
      <c r="V36" s="177">
        <f t="shared" si="1"/>
        <v>0</v>
      </c>
    </row>
    <row r="37" spans="1:22" ht="15.75" thickBot="1">
      <c r="A37" s="46">
        <v>45444</v>
      </c>
      <c r="B37" s="169"/>
      <c r="C37" s="12"/>
      <c r="D37" s="12"/>
      <c r="E37" s="176"/>
      <c r="F37" s="176"/>
      <c r="G37" s="12"/>
      <c r="H37" s="176"/>
      <c r="I37" s="176"/>
      <c r="J37" s="172"/>
      <c r="K37" s="42"/>
      <c r="L37" s="12"/>
      <c r="M37" s="173"/>
      <c r="N37" s="173"/>
      <c r="O37" s="173"/>
      <c r="P37" s="173"/>
      <c r="Q37" s="173"/>
      <c r="R37" s="173"/>
      <c r="S37" s="173"/>
      <c r="T37" s="173"/>
      <c r="U37" s="173"/>
      <c r="V37" s="177">
        <f t="shared" si="1"/>
        <v>0</v>
      </c>
    </row>
    <row r="38" spans="1:22" ht="15.75" thickBot="1">
      <c r="A38" s="38">
        <v>45474</v>
      </c>
      <c r="B38" s="12">
        <f>1512642.635+35220.08</f>
        <v>1547862.7150000001</v>
      </c>
      <c r="C38" s="12">
        <f>1512642.635+35220.08</f>
        <v>1547862.7150000001</v>
      </c>
      <c r="D38" s="12">
        <v>12317232.880000001</v>
      </c>
      <c r="E38" s="176"/>
      <c r="F38" s="176"/>
      <c r="G38" s="12">
        <v>3573560.69</v>
      </c>
      <c r="H38" s="176"/>
      <c r="I38" s="176"/>
      <c r="J38" s="172"/>
      <c r="K38" s="42"/>
      <c r="L38" s="12"/>
      <c r="M38" s="173"/>
      <c r="N38" s="173"/>
      <c r="O38" s="173"/>
      <c r="P38" s="173"/>
      <c r="Q38" s="173"/>
      <c r="R38" s="173"/>
      <c r="S38" s="173"/>
      <c r="T38" s="173"/>
      <c r="U38" s="173"/>
      <c r="V38" s="177">
        <f t="shared" si="1"/>
        <v>0</v>
      </c>
    </row>
    <row r="39" spans="1:22" ht="15.75" thickBot="1">
      <c r="A39" s="46">
        <v>45505</v>
      </c>
      <c r="B39" s="169">
        <f>2160918.05+28556.78</f>
        <v>2189474.8299999996</v>
      </c>
      <c r="C39" s="12">
        <f>2160918.05+28556.78</f>
        <v>2189474.8299999996</v>
      </c>
      <c r="D39" s="12">
        <v>35220.080000000002</v>
      </c>
      <c r="E39" s="12">
        <v>4186.6400000000003</v>
      </c>
      <c r="F39" s="12"/>
      <c r="G39" s="12">
        <v>2186138.13</v>
      </c>
      <c r="H39" s="171">
        <v>4186.6400000000003</v>
      </c>
      <c r="I39" s="12"/>
      <c r="J39" s="172"/>
      <c r="K39" s="42">
        <v>45505</v>
      </c>
      <c r="L39" s="12">
        <v>2150918.0499999998</v>
      </c>
      <c r="M39" s="173"/>
      <c r="N39" s="173"/>
      <c r="O39" s="173"/>
      <c r="P39" s="173"/>
      <c r="Q39" s="173"/>
      <c r="R39" s="173"/>
      <c r="S39" s="173"/>
      <c r="T39" s="173"/>
      <c r="U39" s="173"/>
      <c r="V39" s="177">
        <f t="shared" si="1"/>
        <v>2150918.0499999998</v>
      </c>
    </row>
    <row r="40" spans="1:22" ht="15.75" thickBot="1">
      <c r="A40" s="46">
        <v>45505</v>
      </c>
      <c r="B40" s="169"/>
      <c r="C40" s="12"/>
      <c r="D40" s="12"/>
      <c r="E40" s="12"/>
      <c r="F40" s="12"/>
      <c r="G40" s="12"/>
      <c r="H40" s="171"/>
      <c r="I40" s="12"/>
      <c r="J40" s="172">
        <v>0</v>
      </c>
      <c r="K40" s="42">
        <v>45474</v>
      </c>
      <c r="L40" s="12">
        <v>1547862.72</v>
      </c>
      <c r="M40" s="173"/>
      <c r="N40" s="173"/>
      <c r="O40" s="173"/>
      <c r="P40" s="173"/>
      <c r="Q40" s="173"/>
      <c r="R40" s="173"/>
      <c r="S40" s="173"/>
      <c r="T40" s="173"/>
      <c r="U40" s="173"/>
      <c r="V40" s="177">
        <f t="shared" si="1"/>
        <v>1547862.72</v>
      </c>
    </row>
    <row r="41" spans="1:22" ht="15.75" thickBot="1">
      <c r="A41" s="38">
        <v>45536</v>
      </c>
      <c r="B41" s="169">
        <f>2160918.05+28556.78</f>
        <v>2189474.8299999996</v>
      </c>
      <c r="C41" s="12">
        <f>2160918.05+28556.78</f>
        <v>2189474.8299999996</v>
      </c>
      <c r="D41" s="12">
        <v>28556.78</v>
      </c>
      <c r="E41" s="12"/>
      <c r="F41" s="12"/>
      <c r="G41" s="12">
        <v>28556.78</v>
      </c>
      <c r="H41" s="171"/>
      <c r="I41" s="12"/>
      <c r="J41" s="186">
        <v>63016.17</v>
      </c>
      <c r="K41" s="42">
        <v>45536</v>
      </c>
      <c r="L41" s="12">
        <v>2050918.0499999998</v>
      </c>
      <c r="M41" s="173"/>
      <c r="N41" s="173"/>
      <c r="O41" s="173"/>
      <c r="P41" s="173"/>
      <c r="Q41" s="173"/>
      <c r="R41" s="173"/>
      <c r="S41" s="173"/>
      <c r="T41" s="173"/>
      <c r="U41" s="173"/>
      <c r="V41" s="177">
        <f t="shared" si="1"/>
        <v>2050918.0499999998</v>
      </c>
    </row>
    <row r="42" spans="1:22" ht="15.75" thickBot="1">
      <c r="A42" s="46">
        <v>45566</v>
      </c>
      <c r="B42" s="167">
        <v>2189474.8299999996</v>
      </c>
      <c r="C42" s="168">
        <v>2189474.8299999996</v>
      </c>
      <c r="D42" s="12">
        <v>28556.78</v>
      </c>
      <c r="E42" s="12"/>
      <c r="F42" s="12"/>
      <c r="G42" s="12">
        <v>4130392.8800000004</v>
      </c>
      <c r="H42" s="171"/>
      <c r="I42" s="12"/>
      <c r="J42" s="186">
        <v>32423.34</v>
      </c>
      <c r="K42" s="42">
        <v>45505</v>
      </c>
      <c r="L42" s="12">
        <v>28556.78</v>
      </c>
      <c r="M42" s="173"/>
      <c r="N42" s="173"/>
      <c r="O42" s="173"/>
      <c r="P42" s="173"/>
      <c r="Q42" s="173"/>
      <c r="R42" s="173"/>
      <c r="S42" s="173"/>
      <c r="T42" s="173"/>
      <c r="U42" s="173"/>
      <c r="V42" s="177">
        <f t="shared" si="1"/>
        <v>28556.78</v>
      </c>
    </row>
    <row r="43" spans="1:22" ht="15.75" thickBot="1">
      <c r="A43" s="46">
        <v>45566</v>
      </c>
      <c r="B43" s="169"/>
      <c r="C43" s="12"/>
      <c r="D43" s="12"/>
      <c r="E43" s="12"/>
      <c r="F43" s="12"/>
      <c r="G43" s="12"/>
      <c r="H43" s="171"/>
      <c r="I43" s="12"/>
      <c r="J43" s="172"/>
      <c r="K43" s="42">
        <v>45536</v>
      </c>
      <c r="L43" s="12">
        <v>28556.78</v>
      </c>
      <c r="M43" s="173"/>
      <c r="N43" s="173"/>
      <c r="O43" s="173"/>
      <c r="P43" s="173"/>
      <c r="Q43" s="173"/>
      <c r="R43" s="173"/>
      <c r="S43" s="173"/>
      <c r="T43" s="173"/>
      <c r="U43" s="173"/>
      <c r="V43" s="177">
        <f t="shared" si="1"/>
        <v>28556.78</v>
      </c>
    </row>
    <row r="44" spans="1:22" ht="15.75" thickBot="1">
      <c r="A44" s="46">
        <v>45566</v>
      </c>
      <c r="B44" s="169"/>
      <c r="C44" s="12"/>
      <c r="D44" s="12"/>
      <c r="E44" s="12"/>
      <c r="F44" s="12"/>
      <c r="G44" s="12"/>
      <c r="H44" s="171"/>
      <c r="I44" s="12"/>
      <c r="J44" s="172"/>
      <c r="K44" s="42">
        <v>45566</v>
      </c>
      <c r="L44" s="12">
        <v>2050918.05</v>
      </c>
      <c r="M44" s="173"/>
      <c r="N44" s="173"/>
      <c r="O44" s="173"/>
      <c r="P44" s="173"/>
      <c r="Q44" s="173"/>
      <c r="R44" s="173"/>
      <c r="S44" s="173"/>
      <c r="T44" s="173"/>
      <c r="U44" s="173"/>
      <c r="V44" s="177">
        <f t="shared" si="1"/>
        <v>2050918.05</v>
      </c>
    </row>
    <row r="45" spans="1:22" ht="15.75" thickBot="1">
      <c r="A45" s="38">
        <v>45597</v>
      </c>
      <c r="B45" s="169">
        <v>2160918.0499999998</v>
      </c>
      <c r="C45" s="12">
        <v>2160918.0499999998</v>
      </c>
      <c r="D45" s="12"/>
      <c r="E45" s="12"/>
      <c r="F45" s="12"/>
      <c r="G45" s="12"/>
      <c r="H45" s="171"/>
      <c r="I45" s="12"/>
      <c r="J45" s="186"/>
      <c r="K45" s="42"/>
      <c r="L45" s="12"/>
      <c r="M45" s="173"/>
      <c r="N45" s="173"/>
      <c r="O45" s="173"/>
      <c r="P45" s="173"/>
      <c r="Q45" s="173"/>
      <c r="R45" s="173"/>
      <c r="S45" s="173"/>
      <c r="T45" s="173"/>
      <c r="U45" s="173"/>
      <c r="V45" s="177">
        <f t="shared" si="1"/>
        <v>0</v>
      </c>
    </row>
    <row r="46" spans="1:22" ht="15.75" thickBot="1">
      <c r="A46" s="46">
        <v>45627</v>
      </c>
      <c r="B46" s="169">
        <v>2160918.0499999998</v>
      </c>
      <c r="C46" s="12">
        <v>2160918.0499999998</v>
      </c>
      <c r="D46" s="12"/>
      <c r="E46" s="12"/>
      <c r="F46" s="12"/>
      <c r="G46" s="171"/>
      <c r="H46" s="171"/>
      <c r="I46" s="12"/>
      <c r="J46" s="172"/>
      <c r="K46" s="42"/>
      <c r="L46" s="173"/>
      <c r="M46" s="173"/>
      <c r="N46" s="173"/>
      <c r="O46" s="173"/>
      <c r="P46" s="173"/>
      <c r="Q46" s="173"/>
      <c r="R46" s="173"/>
      <c r="S46" s="173"/>
      <c r="T46" s="173"/>
      <c r="U46" s="173"/>
      <c r="V46" s="177">
        <f t="shared" si="1"/>
        <v>0</v>
      </c>
    </row>
    <row r="47" spans="1:22" ht="15.75" thickBot="1">
      <c r="A47" s="52"/>
      <c r="B47" s="53">
        <f>SUBTOTAL(9,B22:B46)</f>
        <v>12438123.305</v>
      </c>
      <c r="C47" s="53">
        <f t="shared" ref="C47:J47" si="2">SUM(C22:C46)</f>
        <v>12438123.305</v>
      </c>
      <c r="D47" s="53">
        <f t="shared" si="2"/>
        <v>12409566.52</v>
      </c>
      <c r="E47" s="53">
        <f t="shared" si="2"/>
        <v>4186.6400000000003</v>
      </c>
      <c r="F47" s="53">
        <f t="shared" si="2"/>
        <v>0</v>
      </c>
      <c r="G47" s="53">
        <f t="shared" si="2"/>
        <v>9918648.4800000004</v>
      </c>
      <c r="H47" s="53">
        <f t="shared" si="2"/>
        <v>4186.6400000000003</v>
      </c>
      <c r="I47" s="53">
        <f t="shared" si="2"/>
        <v>0</v>
      </c>
      <c r="J47" s="53">
        <f t="shared" si="2"/>
        <v>95439.51</v>
      </c>
      <c r="K47" s="53"/>
      <c r="L47" s="53">
        <f t="shared" ref="L47:V47" si="3">SUM(L22:L46)</f>
        <v>7857730.4299999997</v>
      </c>
      <c r="M47" s="53">
        <f t="shared" si="3"/>
        <v>0</v>
      </c>
      <c r="N47" s="53">
        <f t="shared" si="3"/>
        <v>0</v>
      </c>
      <c r="O47" s="53">
        <f t="shared" si="3"/>
        <v>0</v>
      </c>
      <c r="P47" s="53">
        <f t="shared" si="3"/>
        <v>0</v>
      </c>
      <c r="Q47" s="53">
        <f t="shared" si="3"/>
        <v>0</v>
      </c>
      <c r="R47" s="53">
        <f t="shared" si="3"/>
        <v>0</v>
      </c>
      <c r="S47" s="53">
        <f t="shared" si="3"/>
        <v>0</v>
      </c>
      <c r="T47" s="53">
        <f t="shared" si="3"/>
        <v>0</v>
      </c>
      <c r="U47" s="53">
        <f t="shared" si="3"/>
        <v>0</v>
      </c>
      <c r="V47" s="53">
        <f t="shared" si="3"/>
        <v>7857730.4299999997</v>
      </c>
    </row>
    <row r="48" spans="1:22" ht="9.75" customHeight="1">
      <c r="A48" s="31"/>
      <c r="B48" s="31"/>
      <c r="C48" s="31"/>
      <c r="D48" s="31"/>
      <c r="E48" s="31"/>
      <c r="F48" s="31"/>
      <c r="G48" s="31"/>
      <c r="H48" s="31"/>
      <c r="I48" s="31"/>
      <c r="J48" s="31"/>
      <c r="K48" s="57"/>
      <c r="L48" s="57"/>
      <c r="M48" s="57"/>
      <c r="N48" s="57"/>
      <c r="O48" s="57"/>
      <c r="P48" s="57"/>
      <c r="Q48" s="57"/>
      <c r="R48" s="57"/>
      <c r="S48" s="57"/>
      <c r="T48" s="57"/>
      <c r="U48" s="57"/>
      <c r="V48" s="31"/>
    </row>
    <row r="49" spans="1:22" ht="36.75" customHeight="1">
      <c r="A49" s="209" t="s">
        <v>36</v>
      </c>
      <c r="B49" s="209"/>
      <c r="C49" s="209"/>
      <c r="D49" s="209"/>
      <c r="E49" s="209"/>
      <c r="F49" s="31"/>
      <c r="G49" s="31"/>
      <c r="H49" s="31"/>
      <c r="I49" s="31"/>
      <c r="J49" s="31"/>
      <c r="K49" s="57"/>
      <c r="L49" s="57"/>
      <c r="M49" s="57"/>
      <c r="N49" s="57"/>
      <c r="O49" s="57"/>
      <c r="P49" s="57"/>
      <c r="Q49" s="57"/>
      <c r="R49" s="57"/>
      <c r="S49" s="57"/>
      <c r="T49" s="57"/>
      <c r="U49" s="57"/>
      <c r="V49" s="31"/>
    </row>
    <row r="50" spans="1:22">
      <c r="A50" s="210" t="s">
        <v>37</v>
      </c>
      <c r="B50" s="210"/>
      <c r="C50" s="210"/>
      <c r="D50" s="210"/>
      <c r="E50" s="210"/>
      <c r="F50" s="31"/>
      <c r="G50" s="31"/>
      <c r="H50" s="31"/>
      <c r="I50" s="31"/>
      <c r="J50" s="31"/>
      <c r="K50" s="57"/>
      <c r="L50" s="57"/>
      <c r="M50" s="57"/>
      <c r="N50" s="57"/>
      <c r="O50" s="57"/>
      <c r="P50" s="57"/>
      <c r="Q50" s="57"/>
      <c r="R50" s="57"/>
      <c r="S50" s="57"/>
      <c r="T50" s="57"/>
      <c r="U50" s="57"/>
      <c r="V50" s="31"/>
    </row>
    <row r="51" spans="1:22" ht="24" customHeight="1">
      <c r="A51" s="208" t="s">
        <v>38</v>
      </c>
      <c r="B51" s="208"/>
      <c r="C51" s="208"/>
      <c r="D51" s="208"/>
      <c r="E51" s="208"/>
      <c r="F51" s="31"/>
      <c r="G51" s="31"/>
      <c r="H51" s="31"/>
      <c r="I51" s="31"/>
      <c r="J51" s="31"/>
      <c r="K51" s="57"/>
      <c r="L51" s="57"/>
      <c r="M51" s="57"/>
      <c r="N51" s="57"/>
      <c r="O51" s="57"/>
      <c r="P51" s="57"/>
      <c r="Q51" s="57"/>
      <c r="R51" s="57"/>
      <c r="S51" s="57"/>
      <c r="T51" s="57"/>
      <c r="U51" s="57"/>
      <c r="V51" s="31"/>
    </row>
    <row r="52" spans="1:22">
      <c r="A52" s="208" t="s">
        <v>39</v>
      </c>
      <c r="B52" s="208"/>
      <c r="C52" s="208"/>
      <c r="D52" s="208"/>
      <c r="E52" s="208"/>
      <c r="F52" s="31"/>
      <c r="G52" s="31"/>
      <c r="H52" s="31"/>
      <c r="I52" s="31"/>
      <c r="J52" s="31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31"/>
    </row>
    <row r="53" spans="1:22">
      <c r="A53" s="208" t="s">
        <v>40</v>
      </c>
      <c r="B53" s="208"/>
      <c r="C53" s="208"/>
      <c r="D53" s="208"/>
      <c r="E53" s="208"/>
      <c r="F53" s="31"/>
      <c r="G53" s="31"/>
      <c r="H53" s="31"/>
      <c r="I53" s="31"/>
      <c r="J53" s="31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31"/>
    </row>
    <row r="54" spans="1:22">
      <c r="A54" s="208" t="s">
        <v>41</v>
      </c>
      <c r="B54" s="208"/>
      <c r="C54" s="208"/>
      <c r="D54" s="208"/>
      <c r="E54" s="208"/>
      <c r="F54" s="31"/>
      <c r="G54" s="31"/>
      <c r="H54" s="31"/>
      <c r="I54" s="31"/>
      <c r="J54" s="31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31"/>
    </row>
    <row r="55" spans="1:22">
      <c r="A55" s="208" t="s">
        <v>42</v>
      </c>
      <c r="B55" s="208"/>
      <c r="C55" s="208"/>
      <c r="D55" s="208"/>
      <c r="E55" s="208"/>
      <c r="F55" s="31"/>
      <c r="G55" s="31"/>
      <c r="H55" s="31"/>
      <c r="I55" s="31"/>
      <c r="J55" s="31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31"/>
    </row>
    <row r="56" spans="1:22">
      <c r="A56" s="31"/>
      <c r="B56" s="31"/>
      <c r="C56" s="31"/>
      <c r="D56" s="31"/>
      <c r="E56" s="31"/>
      <c r="F56" s="31"/>
      <c r="G56" s="31"/>
      <c r="H56" s="31"/>
      <c r="I56" s="31"/>
      <c r="J56" s="31"/>
      <c r="K56" s="57"/>
      <c r="L56" s="57"/>
      <c r="M56" s="57"/>
      <c r="N56" s="57"/>
      <c r="O56" s="57"/>
      <c r="P56" s="57"/>
      <c r="Q56" s="57"/>
      <c r="R56" s="57"/>
      <c r="S56" s="57"/>
      <c r="T56" s="57"/>
      <c r="U56" s="57"/>
      <c r="V56" s="31"/>
    </row>
    <row r="57" spans="1:22">
      <c r="A57" s="209" t="s">
        <v>43</v>
      </c>
      <c r="B57" s="209"/>
      <c r="C57" s="209"/>
      <c r="D57" s="209"/>
      <c r="E57" s="209"/>
      <c r="F57" s="209"/>
      <c r="G57" s="209"/>
      <c r="H57" s="209"/>
      <c r="I57" s="209"/>
      <c r="J57" s="209"/>
      <c r="K57" s="209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31"/>
    </row>
    <row r="58" spans="1:22" ht="51">
      <c r="A58" s="210" t="s">
        <v>37</v>
      </c>
      <c r="B58" s="210"/>
      <c r="C58" s="210"/>
      <c r="D58" s="210"/>
      <c r="E58" s="210"/>
      <c r="F58" s="69" t="s">
        <v>44</v>
      </c>
      <c r="G58" s="69" t="s">
        <v>45</v>
      </c>
      <c r="H58" s="69" t="s">
        <v>46</v>
      </c>
      <c r="I58" s="18" t="s">
        <v>72</v>
      </c>
      <c r="J58" s="18" t="s">
        <v>73</v>
      </c>
      <c r="K58" s="18" t="s">
        <v>49</v>
      </c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31"/>
    </row>
    <row r="59" spans="1:22" hidden="1">
      <c r="A59" s="208" t="s">
        <v>56</v>
      </c>
      <c r="B59" s="208"/>
      <c r="C59" s="208"/>
      <c r="D59" s="208"/>
      <c r="E59" s="208"/>
      <c r="F59" s="70"/>
      <c r="G59" s="29"/>
      <c r="H59" s="20"/>
      <c r="I59" s="71"/>
      <c r="J59" s="71"/>
      <c r="K59" s="29"/>
      <c r="L59" s="220" t="e">
        <f t="array" aca="1" ref="L59" ca="1">comentariocelula(F59)</f>
        <v>#NAME?</v>
      </c>
      <c r="M59" s="220"/>
      <c r="N59" s="220"/>
      <c r="O59" s="220"/>
      <c r="P59" s="220"/>
      <c r="Q59" s="57"/>
      <c r="R59" s="57"/>
      <c r="S59" s="57"/>
      <c r="T59" s="57"/>
      <c r="U59" s="57"/>
      <c r="V59" s="31"/>
    </row>
    <row r="60" spans="1:22" ht="15.75" hidden="1">
      <c r="A60" s="208" t="s">
        <v>56</v>
      </c>
      <c r="B60" s="208"/>
      <c r="C60" s="208"/>
      <c r="D60" s="208"/>
      <c r="E60" s="208"/>
      <c r="F60" s="58"/>
      <c r="G60" s="29"/>
      <c r="H60" s="20"/>
      <c r="I60" s="71"/>
      <c r="J60" s="71"/>
      <c r="K60" s="29"/>
      <c r="L60" s="220" t="e">
        <f t="array" aca="1" ref="L60" ca="1">comentariocelula(F60)</f>
        <v>#NAME?</v>
      </c>
      <c r="M60" s="220"/>
      <c r="N60" s="220"/>
      <c r="O60" s="220"/>
      <c r="P60" s="220"/>
      <c r="Q60" s="57"/>
      <c r="R60" s="57"/>
      <c r="S60" s="57"/>
      <c r="T60" s="57"/>
      <c r="U60" s="57"/>
      <c r="V60" s="31"/>
    </row>
    <row r="61" spans="1:22" ht="51">
      <c r="A61" s="208" t="s">
        <v>56</v>
      </c>
      <c r="B61" s="208"/>
      <c r="C61" s="208"/>
      <c r="D61" s="208"/>
      <c r="E61" s="208"/>
      <c r="F61" s="70">
        <v>63016.17</v>
      </c>
      <c r="G61" s="29" t="s">
        <v>57</v>
      </c>
      <c r="H61" s="189">
        <v>202400010044543</v>
      </c>
      <c r="I61" s="71">
        <v>45536</v>
      </c>
      <c r="J61" s="71">
        <v>45536</v>
      </c>
      <c r="K61" s="156" t="s">
        <v>189</v>
      </c>
      <c r="L61" s="220" t="e">
        <f t="array" aca="1" ref="L61" ca="1">comentariocelula(F61)</f>
        <v>#NAME?</v>
      </c>
      <c r="M61" s="220"/>
      <c r="N61" s="220"/>
      <c r="O61" s="220"/>
      <c r="P61" s="220"/>
      <c r="Q61" s="57"/>
      <c r="R61" s="57"/>
      <c r="S61" s="57"/>
      <c r="T61" s="57"/>
      <c r="U61" s="57"/>
      <c r="V61" s="31"/>
    </row>
    <row r="62" spans="1:22" ht="51">
      <c r="A62" s="208" t="s">
        <v>56</v>
      </c>
      <c r="B62" s="208"/>
      <c r="C62" s="208"/>
      <c r="D62" s="208"/>
      <c r="E62" s="208"/>
      <c r="F62" s="70">
        <v>32423.34</v>
      </c>
      <c r="G62" s="29" t="s">
        <v>57</v>
      </c>
      <c r="H62" s="189">
        <v>202400010044543</v>
      </c>
      <c r="I62" s="71">
        <v>45566</v>
      </c>
      <c r="J62" s="71">
        <v>45566</v>
      </c>
      <c r="K62" s="156" t="s">
        <v>189</v>
      </c>
      <c r="L62" s="220" t="e">
        <f t="array" aca="1" ref="L62" ca="1">comentariocelula(F62)</f>
        <v>#NAME?</v>
      </c>
      <c r="M62" s="220"/>
      <c r="N62" s="220"/>
      <c r="O62" s="220"/>
      <c r="P62" s="220"/>
      <c r="Q62" s="57"/>
      <c r="R62" s="57"/>
      <c r="S62" s="57"/>
      <c r="T62" s="57"/>
      <c r="U62" s="57"/>
      <c r="V62" s="31"/>
    </row>
    <row r="63" spans="1:22" hidden="1">
      <c r="A63" s="208" t="s">
        <v>56</v>
      </c>
      <c r="B63" s="208"/>
      <c r="C63" s="208"/>
      <c r="D63" s="208"/>
      <c r="E63" s="208"/>
      <c r="F63" s="70"/>
      <c r="G63" s="29"/>
      <c r="H63" s="20"/>
      <c r="I63" s="71"/>
      <c r="J63" s="71"/>
      <c r="K63" s="29"/>
      <c r="L63" s="220" t="e">
        <f t="array" aca="1" ref="L63" ca="1">comentariocelula(F63)</f>
        <v>#NAME?</v>
      </c>
      <c r="M63" s="220"/>
      <c r="N63" s="220"/>
      <c r="O63" s="220"/>
      <c r="P63" s="220"/>
      <c r="Q63" s="57"/>
      <c r="R63" s="57"/>
      <c r="S63" s="57"/>
      <c r="T63" s="57"/>
      <c r="U63" s="57"/>
      <c r="V63" s="31"/>
    </row>
    <row r="64" spans="1:22" ht="15.75" hidden="1">
      <c r="A64" s="208" t="s">
        <v>56</v>
      </c>
      <c r="B64" s="208"/>
      <c r="C64" s="208"/>
      <c r="D64" s="208"/>
      <c r="E64" s="208"/>
      <c r="F64" s="72"/>
      <c r="G64" s="29"/>
      <c r="H64" s="20"/>
      <c r="I64" s="71"/>
      <c r="J64" s="71"/>
      <c r="K64" s="29"/>
      <c r="L64" s="220" t="e">
        <f t="array" aca="1" ref="L64" ca="1">comentariocelula(F64)</f>
        <v>#NAME?</v>
      </c>
      <c r="M64" s="220"/>
      <c r="N64" s="220"/>
      <c r="O64" s="220"/>
      <c r="P64" s="220"/>
      <c r="Q64" s="57"/>
      <c r="R64" s="57"/>
      <c r="S64" s="57"/>
      <c r="T64" s="57"/>
      <c r="U64" s="57"/>
      <c r="V64" s="31"/>
    </row>
    <row r="65" spans="1:22" hidden="1">
      <c r="A65" s="208" t="s">
        <v>78</v>
      </c>
      <c r="B65" s="208"/>
      <c r="C65" s="208"/>
      <c r="D65" s="208"/>
      <c r="E65" s="208"/>
      <c r="F65" s="73"/>
      <c r="G65" s="19"/>
      <c r="H65" s="23"/>
      <c r="I65" s="21"/>
      <c r="J65" s="21"/>
      <c r="K65" s="19"/>
      <c r="L65" s="61"/>
      <c r="M65" s="61"/>
      <c r="N65" s="61"/>
      <c r="O65" s="61"/>
      <c r="P65" s="61"/>
      <c r="Q65" s="57"/>
      <c r="R65" s="57"/>
      <c r="S65" s="57"/>
      <c r="T65" s="57"/>
      <c r="U65" s="57"/>
      <c r="V65" s="31"/>
    </row>
    <row r="66" spans="1:22">
      <c r="A66" s="216" t="s">
        <v>62</v>
      </c>
      <c r="B66" s="216"/>
      <c r="C66" s="216"/>
      <c r="D66" s="216"/>
      <c r="E66" s="216"/>
      <c r="F66" s="74">
        <f>SUM(F59:F65)</f>
        <v>95439.51</v>
      </c>
      <c r="G66" s="63"/>
      <c r="H66" s="63"/>
      <c r="I66" s="63"/>
      <c r="J66" s="63"/>
      <c r="K66" s="64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31"/>
    </row>
    <row r="67" spans="1:22" hidden="1">
      <c r="A67" s="211" t="s">
        <v>63</v>
      </c>
      <c r="B67" s="211"/>
      <c r="C67" s="211"/>
      <c r="D67" s="211"/>
      <c r="E67" s="211"/>
      <c r="F67" s="211"/>
      <c r="G67" s="211"/>
      <c r="H67" s="211"/>
      <c r="I67" s="30"/>
      <c r="J67" s="30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31"/>
    </row>
    <row r="68" spans="1:22" ht="15.75" thickBot="1">
      <c r="A68" s="214"/>
      <c r="B68" s="214"/>
      <c r="C68" s="214"/>
      <c r="D68" s="214"/>
      <c r="E68" s="214"/>
      <c r="F68" s="214"/>
      <c r="G68" s="214"/>
      <c r="H68" s="214"/>
      <c r="I68" s="214"/>
      <c r="J68" s="214"/>
      <c r="K68" s="214"/>
      <c r="L68" s="214"/>
      <c r="M68" s="214"/>
      <c r="N68" s="214"/>
      <c r="O68" s="214"/>
      <c r="P68" s="57"/>
      <c r="Q68" s="57"/>
      <c r="R68" s="57"/>
      <c r="S68" s="57"/>
      <c r="T68" s="57"/>
      <c r="U68" s="57"/>
      <c r="V68" s="31"/>
    </row>
    <row r="69" spans="1:22" ht="15.75" thickBot="1">
      <c r="A69" s="222" t="s">
        <v>90</v>
      </c>
      <c r="B69" s="222"/>
      <c r="C69" s="222"/>
      <c r="D69" s="222"/>
      <c r="E69" s="222"/>
      <c r="F69" s="222"/>
      <c r="G69" s="222"/>
      <c r="H69" s="222"/>
      <c r="I69" s="222"/>
      <c r="J69" s="222"/>
      <c r="K69" s="222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31"/>
    </row>
    <row r="70" spans="1:22">
      <c r="A70" s="31"/>
      <c r="B70" s="31"/>
      <c r="C70" s="31"/>
      <c r="D70" s="31"/>
      <c r="E70" s="31"/>
      <c r="F70" s="31"/>
      <c r="G70" s="31"/>
      <c r="H70" s="31"/>
      <c r="I70" s="31"/>
      <c r="J70" s="31"/>
      <c r="K70" s="57"/>
      <c r="L70" s="57"/>
      <c r="M70" s="57"/>
      <c r="N70" s="57"/>
      <c r="O70" s="57"/>
      <c r="P70" s="57"/>
      <c r="Q70" s="57"/>
      <c r="R70" s="57"/>
      <c r="S70" s="57"/>
      <c r="T70" s="57"/>
      <c r="U70" s="57"/>
      <c r="V70" s="31"/>
    </row>
    <row r="71" spans="1:22">
      <c r="A71" s="211" t="s">
        <v>80</v>
      </c>
      <c r="B71" s="211"/>
      <c r="C71" s="211"/>
      <c r="D71" s="211"/>
      <c r="E71" s="211"/>
      <c r="F71" s="211"/>
      <c r="G71" s="211"/>
      <c r="H71" s="211"/>
      <c r="I71" s="218"/>
      <c r="J71" s="218"/>
      <c r="K71" s="218"/>
      <c r="L71" s="57"/>
      <c r="M71" s="57"/>
      <c r="N71" s="57"/>
      <c r="O71" s="57"/>
      <c r="P71" s="57"/>
      <c r="Q71" s="57"/>
      <c r="R71" s="57"/>
      <c r="S71" s="57"/>
      <c r="T71" s="57"/>
      <c r="U71" s="57"/>
      <c r="V71" s="31"/>
    </row>
    <row r="72" spans="1:22">
      <c r="A72" s="31"/>
      <c r="B72" s="31"/>
      <c r="C72" s="31"/>
      <c r="D72" s="31"/>
      <c r="E72" s="31"/>
      <c r="F72" s="31"/>
      <c r="G72" s="31"/>
      <c r="H72" s="31"/>
      <c r="I72" s="31"/>
      <c r="J72" s="31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31"/>
    </row>
    <row r="73" spans="1:22">
      <c r="A73" s="31"/>
      <c r="B73" s="31"/>
      <c r="C73" s="31"/>
      <c r="D73" s="31"/>
      <c r="E73" s="31"/>
      <c r="F73" s="31"/>
      <c r="G73" s="31"/>
      <c r="H73" s="31"/>
      <c r="I73" s="31"/>
      <c r="J73" s="31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31"/>
    </row>
    <row r="74" spans="1:22">
      <c r="A74" s="31"/>
      <c r="B74" s="31"/>
      <c r="C74" s="31"/>
      <c r="D74" s="31"/>
      <c r="E74" s="31"/>
      <c r="F74" s="31"/>
      <c r="G74" s="31"/>
      <c r="H74" s="31"/>
      <c r="I74" s="31"/>
      <c r="J74" s="31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31"/>
    </row>
    <row r="75" spans="1:22">
      <c r="A75" s="31"/>
      <c r="B75" s="31"/>
      <c r="C75" s="31"/>
      <c r="D75" s="223" t="s">
        <v>81</v>
      </c>
      <c r="E75" s="223"/>
      <c r="F75" s="223"/>
      <c r="I75" s="212" t="s">
        <v>82</v>
      </c>
      <c r="J75" s="212"/>
      <c r="K75" s="212"/>
      <c r="L75" s="212"/>
      <c r="M75" s="57"/>
      <c r="N75" s="57"/>
      <c r="O75" s="57"/>
      <c r="P75" s="57"/>
      <c r="Q75" s="57"/>
      <c r="R75" s="57"/>
      <c r="S75" s="57"/>
      <c r="T75" s="57"/>
      <c r="U75" s="57"/>
      <c r="V75" s="31"/>
    </row>
    <row r="76" spans="1:22">
      <c r="A76" s="31"/>
      <c r="B76" s="31"/>
      <c r="C76" s="31"/>
      <c r="D76" s="223" t="s">
        <v>83</v>
      </c>
      <c r="E76" s="223"/>
      <c r="F76" s="223"/>
      <c r="I76" s="212" t="s">
        <v>84</v>
      </c>
      <c r="J76" s="212"/>
      <c r="K76" s="212"/>
      <c r="L76" s="212"/>
      <c r="M76" s="57"/>
      <c r="N76" s="57"/>
      <c r="O76" s="57"/>
      <c r="P76" s="57"/>
      <c r="Q76" s="57"/>
      <c r="R76" s="57"/>
      <c r="S76" s="57"/>
      <c r="T76" s="57"/>
      <c r="U76" s="57"/>
      <c r="V76" s="31"/>
    </row>
    <row r="77" spans="1:22">
      <c r="A77" s="31"/>
      <c r="B77" s="31"/>
      <c r="C77" s="31"/>
      <c r="D77" s="31"/>
      <c r="E77" s="31"/>
      <c r="F77" s="31"/>
      <c r="G77" s="31"/>
      <c r="H77" s="31"/>
      <c r="I77" s="31"/>
      <c r="J77" s="31"/>
      <c r="K77" s="57"/>
      <c r="L77" s="57"/>
      <c r="M77" s="57"/>
      <c r="N77" s="57"/>
      <c r="O77" s="57"/>
      <c r="P77" s="57"/>
      <c r="Q77" s="57"/>
      <c r="R77" s="57"/>
      <c r="S77" s="57"/>
      <c r="T77" s="57"/>
      <c r="U77" s="57"/>
      <c r="V77" s="31"/>
    </row>
  </sheetData>
  <autoFilter ref="A58:K67" xr:uid="{D55E2A06-5A3B-474E-82A0-0599D20AEE71}">
    <filterColumn colId="0" showButton="0"/>
    <filterColumn colId="1" showButton="0"/>
    <filterColumn colId="2" showButton="0"/>
    <filterColumn colId="3" showButton="0"/>
    <filterColumn colId="5">
      <customFilters>
        <customFilter operator="notEqual" val=" "/>
      </customFilters>
    </filterColumn>
  </autoFilter>
  <mergeCells count="58">
    <mergeCell ref="A14:V14"/>
    <mergeCell ref="A1:V1"/>
    <mergeCell ref="A3:V3"/>
    <mergeCell ref="A5:V5"/>
    <mergeCell ref="A6:N6"/>
    <mergeCell ref="A7:N7"/>
    <mergeCell ref="A8:V8"/>
    <mergeCell ref="A9:N9"/>
    <mergeCell ref="A10:N10"/>
    <mergeCell ref="A11:V11"/>
    <mergeCell ref="A12:N12"/>
    <mergeCell ref="A13:V13"/>
    <mergeCell ref="V20:V21"/>
    <mergeCell ref="A49:E49"/>
    <mergeCell ref="A15:O15"/>
    <mergeCell ref="A16:V16"/>
    <mergeCell ref="A17:V17"/>
    <mergeCell ref="A18:V18"/>
    <mergeCell ref="A19:A21"/>
    <mergeCell ref="C19:V19"/>
    <mergeCell ref="B20:B21"/>
    <mergeCell ref="C20:C21"/>
    <mergeCell ref="D20:F20"/>
    <mergeCell ref="G20:I20"/>
    <mergeCell ref="A55:E55"/>
    <mergeCell ref="K20:N20"/>
    <mergeCell ref="O20:P20"/>
    <mergeCell ref="R20:S20"/>
    <mergeCell ref="T20:U20"/>
    <mergeCell ref="A50:E50"/>
    <mergeCell ref="A51:E51"/>
    <mergeCell ref="A52:E52"/>
    <mergeCell ref="A53:E53"/>
    <mergeCell ref="A54:E54"/>
    <mergeCell ref="A57:K57"/>
    <mergeCell ref="A58:E58"/>
    <mergeCell ref="A59:E59"/>
    <mergeCell ref="L59:P59"/>
    <mergeCell ref="A60:E60"/>
    <mergeCell ref="L60:P60"/>
    <mergeCell ref="A68:O68"/>
    <mergeCell ref="A61:E61"/>
    <mergeCell ref="L61:P61"/>
    <mergeCell ref="A62:E62"/>
    <mergeCell ref="L62:P62"/>
    <mergeCell ref="A63:E63"/>
    <mergeCell ref="L63:P63"/>
    <mergeCell ref="A64:E64"/>
    <mergeCell ref="L64:P64"/>
    <mergeCell ref="A65:E65"/>
    <mergeCell ref="A66:E66"/>
    <mergeCell ref="A67:H67"/>
    <mergeCell ref="A69:K69"/>
    <mergeCell ref="D75:F75"/>
    <mergeCell ref="I75:L75"/>
    <mergeCell ref="D76:F76"/>
    <mergeCell ref="I76:L76"/>
    <mergeCell ref="A71:K71"/>
  </mergeCells>
  <pageMargins left="0.511811024" right="0.511811024" top="0.78740157499999996" bottom="0.78740157499999996" header="0.31496062000000002" footer="0.31496062000000002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409263-1EB5-4BD0-8A28-51D9690EB3FF}">
  <sheetPr filterMode="1">
    <tabColor rgb="FFFFC000"/>
  </sheetPr>
  <dimension ref="A1:V70"/>
  <sheetViews>
    <sheetView workbookViewId="0">
      <selection sqref="A1:V70"/>
    </sheetView>
  </sheetViews>
  <sheetFormatPr defaultRowHeight="15"/>
  <cols>
    <col min="2" max="4" width="13.28515625" bestFit="1" customWidth="1"/>
    <col min="5" max="5" width="10.7109375" bestFit="1" customWidth="1"/>
    <col min="6" max="6" width="11.28515625" bestFit="1" customWidth="1"/>
    <col min="7" max="7" width="13.42578125" customWidth="1"/>
    <col min="8" max="8" width="16.140625" bestFit="1" customWidth="1"/>
    <col min="10" max="10" width="10.7109375" bestFit="1" customWidth="1"/>
    <col min="12" max="12" width="12.5703125" bestFit="1" customWidth="1"/>
    <col min="13" max="13" width="15" customWidth="1"/>
    <col min="16" max="16" width="13.7109375" customWidth="1"/>
    <col min="17" max="17" width="14.140625" customWidth="1"/>
    <col min="19" max="19" width="12.5703125" customWidth="1"/>
    <col min="21" max="21" width="13.28515625" customWidth="1"/>
    <col min="22" max="22" width="12.140625" bestFit="1" customWidth="1"/>
  </cols>
  <sheetData>
    <row r="1" spans="1:22" ht="26.2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00"/>
    </row>
    <row r="2" spans="1:22">
      <c r="A2" s="198"/>
      <c r="B2" s="198"/>
      <c r="C2" s="198"/>
      <c r="D2" s="198"/>
      <c r="E2" s="198"/>
      <c r="F2" s="198"/>
      <c r="G2" s="198"/>
      <c r="H2" s="198"/>
      <c r="I2" s="198"/>
      <c r="J2" s="198"/>
      <c r="K2" s="198"/>
      <c r="L2" s="198"/>
      <c r="M2" s="198"/>
      <c r="N2" s="198"/>
      <c r="O2" s="34"/>
      <c r="P2" s="34"/>
      <c r="Q2" s="34"/>
      <c r="R2" s="34"/>
      <c r="S2" s="34"/>
      <c r="T2" s="34"/>
      <c r="U2" s="34"/>
      <c r="V2" s="34"/>
    </row>
    <row r="3" spans="1:22">
      <c r="A3" s="201" t="s">
        <v>144</v>
      </c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</row>
    <row r="4" spans="1:22">
      <c r="A4" s="1"/>
      <c r="B4" s="66"/>
      <c r="C4" s="66"/>
      <c r="D4" s="66"/>
      <c r="E4" s="66"/>
      <c r="F4" s="66"/>
      <c r="G4" s="66"/>
      <c r="H4" s="66"/>
      <c r="I4" s="66"/>
      <c r="J4" s="66"/>
      <c r="K4" s="1"/>
      <c r="L4" s="1"/>
      <c r="M4" s="1"/>
      <c r="N4" s="1"/>
      <c r="O4" s="34"/>
      <c r="P4" s="34"/>
      <c r="Q4" s="34"/>
      <c r="R4" s="34"/>
      <c r="S4" s="34"/>
      <c r="T4" s="34"/>
      <c r="U4" s="34"/>
      <c r="V4" s="34"/>
    </row>
    <row r="5" spans="1:22">
      <c r="A5" s="196" t="s">
        <v>2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196"/>
      <c r="R5" s="196"/>
      <c r="S5" s="196"/>
      <c r="T5" s="196"/>
      <c r="U5" s="196"/>
      <c r="V5" s="196"/>
    </row>
    <row r="6" spans="1:22">
      <c r="A6" s="197" t="s">
        <v>91</v>
      </c>
      <c r="B6" s="197"/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7"/>
      <c r="N6" s="197"/>
      <c r="O6" s="34"/>
      <c r="P6" s="34"/>
      <c r="Q6" s="34"/>
      <c r="R6" s="34"/>
      <c r="S6" s="34"/>
      <c r="T6" s="34"/>
      <c r="U6" s="34"/>
      <c r="V6" s="34"/>
    </row>
    <row r="7" spans="1:22">
      <c r="A7" s="198"/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34"/>
      <c r="P7" s="34"/>
      <c r="Q7" s="34"/>
      <c r="R7" s="34"/>
      <c r="S7" s="34"/>
      <c r="T7" s="34"/>
      <c r="U7" s="34"/>
      <c r="V7" s="34"/>
    </row>
    <row r="8" spans="1:22">
      <c r="A8" s="33" t="s">
        <v>92</v>
      </c>
      <c r="B8" s="196" t="s">
        <v>93</v>
      </c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  <c r="V8" s="196"/>
    </row>
    <row r="9" spans="1:22">
      <c r="A9" s="197" t="s">
        <v>94</v>
      </c>
      <c r="B9" s="197"/>
      <c r="C9" s="197"/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34"/>
      <c r="P9" s="34"/>
      <c r="Q9" s="34"/>
      <c r="R9" s="34"/>
      <c r="S9" s="34"/>
      <c r="T9" s="34"/>
      <c r="U9" s="34"/>
      <c r="V9" s="34"/>
    </row>
    <row r="10" spans="1:22">
      <c r="A10" s="198"/>
      <c r="B10" s="198"/>
      <c r="C10" s="198"/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34"/>
      <c r="P10" s="34"/>
      <c r="Q10" s="34"/>
      <c r="R10" s="34"/>
      <c r="S10" s="34"/>
      <c r="T10" s="34"/>
      <c r="U10" s="34"/>
      <c r="V10" s="34"/>
    </row>
    <row r="11" spans="1:22">
      <c r="A11" s="196" t="s">
        <v>95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6"/>
      <c r="Q11" s="196"/>
      <c r="R11" s="196"/>
      <c r="S11" s="196"/>
      <c r="T11" s="196"/>
      <c r="U11" s="196"/>
      <c r="V11" s="196"/>
    </row>
    <row r="12" spans="1:22" ht="15.75" thickBot="1">
      <c r="A12" s="197"/>
      <c r="B12" s="197"/>
      <c r="C12" s="197"/>
      <c r="D12" s="197"/>
      <c r="E12" s="197"/>
      <c r="F12" s="197"/>
      <c r="G12" s="197"/>
      <c r="H12" s="197"/>
      <c r="I12" s="197"/>
      <c r="J12" s="197"/>
      <c r="K12" s="197"/>
      <c r="L12" s="197"/>
      <c r="M12" s="197"/>
      <c r="N12" s="197"/>
      <c r="O12" s="34"/>
      <c r="P12" s="34"/>
      <c r="Q12" s="34"/>
      <c r="R12" s="34"/>
      <c r="S12" s="34"/>
      <c r="T12" s="34"/>
      <c r="U12" s="34"/>
      <c r="V12" s="34"/>
    </row>
    <row r="13" spans="1:22" ht="15.75" thickBot="1">
      <c r="A13" s="199" t="s">
        <v>201</v>
      </c>
      <c r="B13" s="199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</row>
    <row r="14" spans="1:22" ht="15.75" thickBot="1">
      <c r="A14" s="199" t="s">
        <v>96</v>
      </c>
      <c r="B14" s="199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</row>
    <row r="15" spans="1:22" ht="15.75" thickBot="1">
      <c r="A15" s="203"/>
      <c r="B15" s="203"/>
      <c r="C15" s="203"/>
      <c r="D15" s="203"/>
      <c r="E15" s="203"/>
      <c r="F15" s="203"/>
      <c r="G15" s="203"/>
      <c r="H15" s="203"/>
      <c r="I15" s="203"/>
      <c r="J15" s="203"/>
      <c r="K15" s="203"/>
      <c r="L15" s="203"/>
      <c r="M15" s="203"/>
      <c r="N15" s="203"/>
      <c r="O15" s="203"/>
      <c r="P15" s="32"/>
      <c r="Q15" s="32"/>
      <c r="R15" s="32"/>
      <c r="S15" s="32"/>
      <c r="T15" s="32"/>
      <c r="U15" s="32"/>
      <c r="V15" s="32"/>
    </row>
    <row r="16" spans="1:22" ht="15.75" thickBot="1">
      <c r="A16" s="199" t="s">
        <v>97</v>
      </c>
      <c r="B16" s="199"/>
      <c r="C16" s="199"/>
      <c r="D16" s="199"/>
      <c r="E16" s="199"/>
      <c r="F16" s="199"/>
      <c r="G16" s="199"/>
      <c r="H16" s="199"/>
      <c r="I16" s="199"/>
      <c r="J16" s="199"/>
      <c r="K16" s="199"/>
      <c r="L16" s="199"/>
      <c r="M16" s="199"/>
      <c r="N16" s="199"/>
      <c r="O16" s="199"/>
      <c r="P16" s="199"/>
      <c r="Q16" s="199"/>
      <c r="R16" s="199"/>
      <c r="S16" s="199"/>
      <c r="T16" s="199"/>
      <c r="U16" s="199"/>
      <c r="V16" s="199"/>
    </row>
    <row r="17" spans="1:22" ht="15.75" thickBot="1">
      <c r="A17" s="199" t="s">
        <v>4</v>
      </c>
      <c r="B17" s="199"/>
      <c r="C17" s="199"/>
      <c r="D17" s="199"/>
      <c r="E17" s="199"/>
      <c r="F17" s="199"/>
      <c r="G17" s="199"/>
      <c r="H17" s="199"/>
      <c r="I17" s="199"/>
      <c r="J17" s="199"/>
      <c r="K17" s="199"/>
      <c r="L17" s="199"/>
      <c r="M17" s="199"/>
      <c r="N17" s="199"/>
      <c r="O17" s="199"/>
      <c r="P17" s="199"/>
      <c r="Q17" s="199"/>
      <c r="R17" s="199"/>
      <c r="S17" s="199"/>
      <c r="T17" s="199"/>
      <c r="U17" s="199"/>
      <c r="V17" s="199"/>
    </row>
    <row r="18" spans="1:22" ht="15.75" thickBot="1">
      <c r="A18" s="204" t="s">
        <v>5</v>
      </c>
      <c r="B18" s="204"/>
      <c r="C18" s="204"/>
      <c r="D18" s="204"/>
      <c r="E18" s="204"/>
      <c r="F18" s="204"/>
      <c r="G18" s="204"/>
      <c r="H18" s="204"/>
      <c r="I18" s="204"/>
      <c r="J18" s="204"/>
      <c r="K18" s="204"/>
      <c r="L18" s="204"/>
      <c r="M18" s="204"/>
      <c r="N18" s="204"/>
      <c r="O18" s="204"/>
      <c r="P18" s="204"/>
      <c r="Q18" s="204"/>
      <c r="R18" s="204"/>
      <c r="S18" s="204"/>
      <c r="T18" s="204"/>
      <c r="U18" s="204"/>
      <c r="V18" s="204"/>
    </row>
    <row r="19" spans="1:22" ht="15.75" thickBot="1">
      <c r="A19" s="205" t="s">
        <v>6</v>
      </c>
      <c r="B19" s="2"/>
      <c r="C19" s="206" t="s">
        <v>7</v>
      </c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6"/>
      <c r="S19" s="206"/>
      <c r="T19" s="206"/>
      <c r="U19" s="206"/>
      <c r="V19" s="206"/>
    </row>
    <row r="20" spans="1:22" ht="77.25" thickBot="1">
      <c r="A20" s="205"/>
      <c r="B20" s="207" t="s">
        <v>8</v>
      </c>
      <c r="C20" s="202" t="s">
        <v>9</v>
      </c>
      <c r="D20" s="221" t="s">
        <v>10</v>
      </c>
      <c r="E20" s="221"/>
      <c r="F20" s="221"/>
      <c r="G20" s="221" t="s">
        <v>11</v>
      </c>
      <c r="H20" s="221"/>
      <c r="I20" s="221"/>
      <c r="J20" s="37" t="s">
        <v>12</v>
      </c>
      <c r="K20" s="221" t="s">
        <v>13</v>
      </c>
      <c r="L20" s="221"/>
      <c r="M20" s="221"/>
      <c r="N20" s="221"/>
      <c r="O20" s="221" t="s">
        <v>14</v>
      </c>
      <c r="P20" s="221"/>
      <c r="Q20" s="37" t="s">
        <v>15</v>
      </c>
      <c r="R20" s="221" t="s">
        <v>16</v>
      </c>
      <c r="S20" s="221"/>
      <c r="T20" s="221" t="s">
        <v>17</v>
      </c>
      <c r="U20" s="221"/>
      <c r="V20" s="202" t="s">
        <v>18</v>
      </c>
    </row>
    <row r="21" spans="1:22" ht="51.75" thickBot="1">
      <c r="A21" s="205"/>
      <c r="B21" s="207"/>
      <c r="C21" s="202"/>
      <c r="D21" s="4" t="s">
        <v>19</v>
      </c>
      <c r="E21" s="4" t="s">
        <v>20</v>
      </c>
      <c r="F21" s="4" t="s">
        <v>21</v>
      </c>
      <c r="G21" s="4" t="s">
        <v>19</v>
      </c>
      <c r="H21" s="4" t="s">
        <v>20</v>
      </c>
      <c r="I21" s="4" t="s">
        <v>21</v>
      </c>
      <c r="J21" s="4" t="s">
        <v>19</v>
      </c>
      <c r="K21" s="4" t="s">
        <v>22</v>
      </c>
      <c r="L21" s="4" t="s">
        <v>19</v>
      </c>
      <c r="M21" s="4" t="s">
        <v>20</v>
      </c>
      <c r="N21" s="4" t="s">
        <v>21</v>
      </c>
      <c r="O21" s="4" t="s">
        <v>19</v>
      </c>
      <c r="P21" s="4" t="s">
        <v>20</v>
      </c>
      <c r="Q21" s="4"/>
      <c r="R21" s="4" t="s">
        <v>19</v>
      </c>
      <c r="S21" s="4" t="s">
        <v>20</v>
      </c>
      <c r="T21" s="4" t="s">
        <v>19</v>
      </c>
      <c r="U21" s="4" t="s">
        <v>23</v>
      </c>
      <c r="V21" s="202"/>
    </row>
    <row r="22" spans="1:22" ht="15.75" thickBot="1">
      <c r="A22" s="38">
        <v>45292</v>
      </c>
      <c r="B22" s="180"/>
      <c r="C22" s="179"/>
      <c r="D22" s="179"/>
      <c r="E22" s="179"/>
      <c r="F22" s="179"/>
      <c r="G22" s="179"/>
      <c r="H22" s="179"/>
      <c r="I22" s="170"/>
      <c r="J22" s="170"/>
      <c r="K22" s="77"/>
      <c r="L22" s="181"/>
      <c r="M22" s="181"/>
      <c r="N22" s="181"/>
      <c r="O22" s="181"/>
      <c r="P22" s="181"/>
      <c r="Q22" s="181"/>
      <c r="R22" s="181"/>
      <c r="S22" s="181"/>
      <c r="T22" s="181"/>
      <c r="U22" s="181"/>
      <c r="V22" s="177">
        <f t="shared" ref="V22:V37" si="0">L22+M22+N22+R22+S22+T22+U22</f>
        <v>0</v>
      </c>
    </row>
    <row r="23" spans="1:22" ht="15.75" thickBot="1">
      <c r="A23" s="46">
        <v>45323</v>
      </c>
      <c r="B23" s="170"/>
      <c r="C23" s="171"/>
      <c r="D23" s="179"/>
      <c r="E23" s="179"/>
      <c r="F23" s="179"/>
      <c r="G23" s="179"/>
      <c r="H23" s="179"/>
      <c r="I23" s="171"/>
      <c r="J23" s="171"/>
      <c r="K23" s="77"/>
      <c r="L23" s="181"/>
      <c r="M23" s="181"/>
      <c r="N23" s="181"/>
      <c r="O23" s="181"/>
      <c r="P23" s="181"/>
      <c r="Q23" s="181"/>
      <c r="R23" s="181"/>
      <c r="S23" s="181"/>
      <c r="T23" s="181"/>
      <c r="U23" s="181"/>
      <c r="V23" s="177">
        <f t="shared" si="0"/>
        <v>0</v>
      </c>
    </row>
    <row r="24" spans="1:22" ht="15.75" thickBot="1">
      <c r="A24" s="46">
        <v>45323</v>
      </c>
      <c r="B24" s="170"/>
      <c r="C24" s="171"/>
      <c r="D24" s="179"/>
      <c r="E24" s="179"/>
      <c r="F24" s="179"/>
      <c r="G24" s="179"/>
      <c r="H24" s="179"/>
      <c r="I24" s="171"/>
      <c r="J24" s="171"/>
      <c r="K24" s="77"/>
      <c r="L24" s="181"/>
      <c r="M24" s="181"/>
      <c r="N24" s="181"/>
      <c r="O24" s="181"/>
      <c r="P24" s="181"/>
      <c r="Q24" s="181"/>
      <c r="R24" s="181"/>
      <c r="S24" s="181"/>
      <c r="T24" s="181"/>
      <c r="U24" s="181"/>
      <c r="V24" s="177">
        <f t="shared" si="0"/>
        <v>0</v>
      </c>
    </row>
    <row r="25" spans="1:22" ht="15.75" thickBot="1">
      <c r="A25" s="38">
        <v>45352</v>
      </c>
      <c r="B25" s="170"/>
      <c r="C25" s="171"/>
      <c r="D25" s="179"/>
      <c r="E25" s="179"/>
      <c r="F25" s="179"/>
      <c r="G25" s="179"/>
      <c r="H25" s="179"/>
      <c r="I25" s="171"/>
      <c r="J25" s="171"/>
      <c r="K25" s="77"/>
      <c r="L25" s="181"/>
      <c r="M25" s="181"/>
      <c r="N25" s="181"/>
      <c r="O25" s="181"/>
      <c r="P25" s="181"/>
      <c r="Q25" s="181"/>
      <c r="R25" s="181"/>
      <c r="S25" s="181"/>
      <c r="T25" s="181"/>
      <c r="U25" s="181"/>
      <c r="V25" s="177">
        <f t="shared" si="0"/>
        <v>0</v>
      </c>
    </row>
    <row r="26" spans="1:22" ht="15.75" thickBot="1">
      <c r="A26" s="38">
        <v>45352</v>
      </c>
      <c r="B26" s="170"/>
      <c r="C26" s="171"/>
      <c r="D26" s="179"/>
      <c r="E26" s="179"/>
      <c r="F26" s="179"/>
      <c r="G26" s="179"/>
      <c r="H26" s="179"/>
      <c r="I26" s="171"/>
      <c r="J26" s="171"/>
      <c r="K26" s="77"/>
      <c r="L26" s="181"/>
      <c r="M26" s="181"/>
      <c r="N26" s="181"/>
      <c r="O26" s="181"/>
      <c r="P26" s="181"/>
      <c r="Q26" s="181"/>
      <c r="R26" s="181"/>
      <c r="S26" s="181"/>
      <c r="T26" s="181"/>
      <c r="U26" s="181"/>
      <c r="V26" s="177">
        <f t="shared" si="0"/>
        <v>0</v>
      </c>
    </row>
    <row r="27" spans="1:22" ht="15.75" thickBot="1">
      <c r="A27" s="38">
        <v>45352</v>
      </c>
      <c r="B27" s="170"/>
      <c r="C27" s="171"/>
      <c r="D27" s="179"/>
      <c r="E27" s="179"/>
      <c r="F27" s="179"/>
      <c r="G27" s="179"/>
      <c r="H27" s="179"/>
      <c r="I27" s="171"/>
      <c r="J27" s="171"/>
      <c r="K27" s="77"/>
      <c r="L27" s="181"/>
      <c r="M27" s="181"/>
      <c r="N27" s="181"/>
      <c r="O27" s="181"/>
      <c r="P27" s="181"/>
      <c r="Q27" s="181"/>
      <c r="R27" s="181"/>
      <c r="S27" s="181"/>
      <c r="T27" s="181"/>
      <c r="U27" s="181"/>
      <c r="V27" s="177">
        <f t="shared" si="0"/>
        <v>0</v>
      </c>
    </row>
    <row r="28" spans="1:22" ht="15.75" thickBot="1">
      <c r="A28" s="38">
        <v>45352</v>
      </c>
      <c r="B28" s="170"/>
      <c r="C28" s="171"/>
      <c r="D28" s="179"/>
      <c r="E28" s="179"/>
      <c r="F28" s="179"/>
      <c r="G28" s="179"/>
      <c r="H28" s="179"/>
      <c r="I28" s="171"/>
      <c r="J28" s="171"/>
      <c r="K28" s="77"/>
      <c r="L28" s="181"/>
      <c r="M28" s="181"/>
      <c r="N28" s="181"/>
      <c r="O28" s="181"/>
      <c r="P28" s="181"/>
      <c r="Q28" s="181"/>
      <c r="R28" s="181"/>
      <c r="S28" s="181"/>
      <c r="T28" s="181"/>
      <c r="U28" s="181"/>
      <c r="V28" s="177">
        <f t="shared" si="0"/>
        <v>0</v>
      </c>
    </row>
    <row r="29" spans="1:22" ht="15.75" thickBot="1">
      <c r="A29" s="46">
        <v>45383</v>
      </c>
      <c r="B29" s="170"/>
      <c r="C29" s="171"/>
      <c r="D29" s="179"/>
      <c r="E29" s="179"/>
      <c r="F29" s="179"/>
      <c r="G29" s="179"/>
      <c r="H29" s="179"/>
      <c r="I29" s="171"/>
      <c r="J29" s="171"/>
      <c r="K29" s="77"/>
      <c r="L29" s="181"/>
      <c r="M29" s="182"/>
      <c r="N29" s="182"/>
      <c r="O29" s="182"/>
      <c r="P29" s="182"/>
      <c r="Q29" s="182"/>
      <c r="R29" s="182"/>
      <c r="S29" s="182"/>
      <c r="T29" s="182"/>
      <c r="U29" s="182"/>
      <c r="V29" s="177">
        <f t="shared" si="0"/>
        <v>0</v>
      </c>
    </row>
    <row r="30" spans="1:22" ht="15.75" thickBot="1">
      <c r="A30" s="46">
        <v>45383</v>
      </c>
      <c r="B30" s="170"/>
      <c r="C30" s="171"/>
      <c r="D30" s="179"/>
      <c r="E30" s="179"/>
      <c r="F30" s="179"/>
      <c r="G30" s="179"/>
      <c r="H30" s="179"/>
      <c r="I30" s="171"/>
      <c r="J30" s="171"/>
      <c r="K30" s="77"/>
      <c r="L30" s="181"/>
      <c r="M30" s="182"/>
      <c r="N30" s="182"/>
      <c r="O30" s="182"/>
      <c r="P30" s="182"/>
      <c r="Q30" s="182"/>
      <c r="R30" s="182"/>
      <c r="S30" s="182"/>
      <c r="T30" s="182"/>
      <c r="U30" s="182"/>
      <c r="V30" s="177">
        <f t="shared" si="0"/>
        <v>0</v>
      </c>
    </row>
    <row r="31" spans="1:22" ht="15.75" thickBot="1">
      <c r="A31" s="46">
        <v>45383</v>
      </c>
      <c r="B31" s="170"/>
      <c r="C31" s="171"/>
      <c r="D31" s="179"/>
      <c r="E31" s="179"/>
      <c r="F31" s="179"/>
      <c r="G31" s="179"/>
      <c r="H31" s="179"/>
      <c r="I31" s="171"/>
      <c r="J31" s="172"/>
      <c r="K31" s="77"/>
      <c r="L31" s="181"/>
      <c r="M31" s="182"/>
      <c r="N31" s="182"/>
      <c r="O31" s="182"/>
      <c r="P31" s="182"/>
      <c r="Q31" s="182"/>
      <c r="R31" s="182"/>
      <c r="S31" s="182"/>
      <c r="T31" s="182"/>
      <c r="U31" s="182"/>
      <c r="V31" s="177">
        <f t="shared" si="0"/>
        <v>0</v>
      </c>
    </row>
    <row r="32" spans="1:22" ht="15.75" thickBot="1">
      <c r="A32" s="46">
        <v>45383</v>
      </c>
      <c r="B32" s="170"/>
      <c r="C32" s="171"/>
      <c r="D32" s="179"/>
      <c r="E32" s="179"/>
      <c r="F32" s="179"/>
      <c r="G32" s="179"/>
      <c r="H32" s="179"/>
      <c r="I32" s="171"/>
      <c r="J32" s="172"/>
      <c r="K32" s="77"/>
      <c r="L32" s="181"/>
      <c r="M32" s="182"/>
      <c r="N32" s="182"/>
      <c r="O32" s="182"/>
      <c r="P32" s="182"/>
      <c r="Q32" s="182"/>
      <c r="R32" s="182"/>
      <c r="S32" s="182"/>
      <c r="T32" s="182"/>
      <c r="U32" s="182"/>
      <c r="V32" s="177">
        <f t="shared" si="0"/>
        <v>0</v>
      </c>
    </row>
    <row r="33" spans="1:22" ht="15.75" thickBot="1">
      <c r="A33" s="38">
        <v>45413</v>
      </c>
      <c r="B33" s="170"/>
      <c r="C33" s="171"/>
      <c r="D33" s="179"/>
      <c r="E33" s="179"/>
      <c r="F33" s="179"/>
      <c r="G33" s="179"/>
      <c r="H33" s="179"/>
      <c r="I33" s="171"/>
      <c r="J33" s="172"/>
      <c r="K33" s="77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77">
        <f t="shared" si="0"/>
        <v>0</v>
      </c>
    </row>
    <row r="34" spans="1:22" ht="15.75" thickBot="1">
      <c r="A34" s="38">
        <v>45413</v>
      </c>
      <c r="B34" s="170"/>
      <c r="C34" s="171"/>
      <c r="D34" s="179"/>
      <c r="E34" s="179"/>
      <c r="F34" s="179"/>
      <c r="G34" s="179"/>
      <c r="H34" s="179"/>
      <c r="I34" s="171"/>
      <c r="J34" s="172"/>
      <c r="K34" s="77"/>
      <c r="L34" s="182"/>
      <c r="M34" s="182"/>
      <c r="N34" s="182"/>
      <c r="O34" s="182"/>
      <c r="P34" s="182"/>
      <c r="Q34" s="182"/>
      <c r="R34" s="182"/>
      <c r="S34" s="182"/>
      <c r="T34" s="182"/>
      <c r="U34" s="182"/>
      <c r="V34" s="177">
        <f t="shared" si="0"/>
        <v>0</v>
      </c>
    </row>
    <row r="35" spans="1:22" ht="15.75" thickBot="1">
      <c r="A35" s="38">
        <v>45413</v>
      </c>
      <c r="B35" s="170"/>
      <c r="C35" s="171"/>
      <c r="D35" s="179"/>
      <c r="E35" s="179"/>
      <c r="F35" s="179"/>
      <c r="G35" s="179"/>
      <c r="H35" s="179"/>
      <c r="I35" s="171"/>
      <c r="J35" s="172"/>
      <c r="K35" s="77"/>
      <c r="L35" s="182"/>
      <c r="M35" s="182"/>
      <c r="N35" s="182"/>
      <c r="O35" s="182"/>
      <c r="P35" s="182"/>
      <c r="Q35" s="182"/>
      <c r="R35" s="182"/>
      <c r="S35" s="182"/>
      <c r="T35" s="182"/>
      <c r="U35" s="182"/>
      <c r="V35" s="177">
        <f t="shared" si="0"/>
        <v>0</v>
      </c>
    </row>
    <row r="36" spans="1:22" ht="15.75" thickBot="1">
      <c r="A36" s="46">
        <v>45444</v>
      </c>
      <c r="B36" s="170"/>
      <c r="C36" s="171"/>
      <c r="D36" s="179"/>
      <c r="E36" s="179"/>
      <c r="F36" s="179"/>
      <c r="G36" s="179"/>
      <c r="H36" s="179"/>
      <c r="I36" s="179"/>
      <c r="J36" s="172"/>
      <c r="K36" s="77"/>
      <c r="L36" s="182"/>
      <c r="M36" s="182"/>
      <c r="N36" s="182"/>
      <c r="O36" s="182"/>
      <c r="P36" s="182"/>
      <c r="Q36" s="182"/>
      <c r="R36" s="182"/>
      <c r="S36" s="182"/>
      <c r="T36" s="182"/>
      <c r="U36" s="182"/>
      <c r="V36" s="177">
        <f t="shared" si="0"/>
        <v>0</v>
      </c>
    </row>
    <row r="37" spans="1:22" ht="15.75" thickBot="1">
      <c r="A37" s="38">
        <v>45474</v>
      </c>
      <c r="B37" s="170">
        <v>381880.01833333302</v>
      </c>
      <c r="C37" s="171">
        <v>381880.01833333302</v>
      </c>
      <c r="D37" s="179">
        <v>11838280.57</v>
      </c>
      <c r="E37" s="179"/>
      <c r="F37" s="179"/>
      <c r="G37" s="179">
        <v>2573160.13</v>
      </c>
      <c r="H37" s="179"/>
      <c r="I37" s="179"/>
      <c r="J37" s="172"/>
      <c r="K37" s="77"/>
      <c r="L37" s="182"/>
      <c r="M37" s="182"/>
      <c r="N37" s="182"/>
      <c r="O37" s="182"/>
      <c r="P37" s="182"/>
      <c r="Q37" s="182"/>
      <c r="R37" s="182"/>
      <c r="S37" s="182"/>
      <c r="T37" s="182"/>
      <c r="U37" s="182"/>
      <c r="V37" s="177">
        <f t="shared" si="0"/>
        <v>0</v>
      </c>
    </row>
    <row r="38" spans="1:22" ht="15.75" thickBot="1">
      <c r="A38" s="46">
        <v>45505</v>
      </c>
      <c r="B38" s="170">
        <f>2291280.11+24861.36</f>
        <v>2316141.4699999997</v>
      </c>
      <c r="C38" s="171">
        <f>2291280.11+24861.36</f>
        <v>2316141.4699999997</v>
      </c>
      <c r="D38" s="179"/>
      <c r="E38" s="179"/>
      <c r="F38" s="179"/>
      <c r="G38" s="179">
        <v>2271280.11</v>
      </c>
      <c r="H38" s="179"/>
      <c r="I38" s="179"/>
      <c r="J38" s="172"/>
      <c r="K38" s="77">
        <v>45505</v>
      </c>
      <c r="L38" s="182">
        <v>2290176.0099999998</v>
      </c>
      <c r="M38" s="182"/>
      <c r="N38" s="182"/>
      <c r="O38" s="182"/>
      <c r="P38" s="182"/>
      <c r="Q38" s="182"/>
      <c r="R38" s="182"/>
      <c r="S38" s="182"/>
      <c r="T38" s="182"/>
      <c r="U38" s="182"/>
      <c r="V38" s="177">
        <f t="shared" ref="V38:V45" si="1">L38+M38+N38+R38+S38+T38+U38</f>
        <v>2290176.0099999998</v>
      </c>
    </row>
    <row r="39" spans="1:22" ht="15.75" thickBot="1">
      <c r="A39" s="46">
        <v>45505</v>
      </c>
      <c r="B39" s="170"/>
      <c r="C39" s="171"/>
      <c r="D39" s="179"/>
      <c r="E39" s="179"/>
      <c r="F39" s="179"/>
      <c r="G39" s="179"/>
      <c r="H39" s="179"/>
      <c r="I39" s="179"/>
      <c r="J39" s="172"/>
      <c r="K39" s="77">
        <v>45474</v>
      </c>
      <c r="L39" s="182">
        <v>381880.02</v>
      </c>
      <c r="M39" s="182"/>
      <c r="N39" s="182"/>
      <c r="O39" s="182"/>
      <c r="P39" s="182"/>
      <c r="Q39" s="182"/>
      <c r="R39" s="182"/>
      <c r="S39" s="182"/>
      <c r="T39" s="182"/>
      <c r="U39" s="182"/>
      <c r="V39" s="177">
        <f t="shared" si="1"/>
        <v>381880.02</v>
      </c>
    </row>
    <row r="40" spans="1:22" ht="15.75" thickBot="1">
      <c r="A40" s="38">
        <v>45536</v>
      </c>
      <c r="B40" s="170">
        <f>2291280.11+24861.36</f>
        <v>2316141.4699999997</v>
      </c>
      <c r="C40" s="171">
        <f>2291280.11+24861.36</f>
        <v>2316141.4699999997</v>
      </c>
      <c r="D40" s="179">
        <v>24861.360000000001</v>
      </c>
      <c r="E40" s="179">
        <v>339102.26</v>
      </c>
      <c r="F40" s="179"/>
      <c r="G40" s="179">
        <v>24861.360000000001</v>
      </c>
      <c r="H40" s="179"/>
      <c r="I40" s="179"/>
      <c r="J40" s="186">
        <v>47712.67</v>
      </c>
      <c r="K40" s="77">
        <v>45505</v>
      </c>
      <c r="L40" s="182">
        <v>24861.360000000001</v>
      </c>
      <c r="M40" s="182"/>
      <c r="N40" s="182"/>
      <c r="O40" s="182"/>
      <c r="P40" s="182"/>
      <c r="Q40" s="182"/>
      <c r="R40" s="182"/>
      <c r="S40" s="182"/>
      <c r="T40" s="182"/>
      <c r="U40" s="182"/>
      <c r="V40" s="177">
        <f t="shared" si="1"/>
        <v>24861.360000000001</v>
      </c>
    </row>
    <row r="41" spans="1:22" ht="15.75" thickBot="1">
      <c r="A41" s="46">
        <v>45536</v>
      </c>
      <c r="B41" s="170"/>
      <c r="C41" s="171"/>
      <c r="D41" s="179"/>
      <c r="E41" s="179"/>
      <c r="F41" s="179"/>
      <c r="G41" s="179"/>
      <c r="H41" s="179"/>
      <c r="I41" s="179"/>
      <c r="J41" s="172"/>
      <c r="K41" s="77">
        <v>45536</v>
      </c>
      <c r="L41" s="182">
        <v>2171280.1100000003</v>
      </c>
      <c r="M41" s="182"/>
      <c r="N41" s="182"/>
      <c r="O41" s="182"/>
      <c r="P41" s="182"/>
      <c r="Q41" s="182"/>
      <c r="R41" s="182"/>
      <c r="S41" s="182"/>
      <c r="T41" s="182"/>
      <c r="U41" s="182"/>
      <c r="V41" s="177">
        <f t="shared" si="1"/>
        <v>2171280.1100000003</v>
      </c>
    </row>
    <row r="42" spans="1:22" ht="15.75" thickBot="1">
      <c r="A42" s="46">
        <v>45566</v>
      </c>
      <c r="B42" s="170"/>
      <c r="C42" s="171"/>
      <c r="D42" s="179"/>
      <c r="E42" s="179"/>
      <c r="F42" s="179"/>
      <c r="G42" s="179"/>
      <c r="H42" s="179"/>
      <c r="I42" s="179"/>
      <c r="J42" s="172"/>
      <c r="K42" s="77">
        <v>45566</v>
      </c>
      <c r="L42" s="182">
        <v>24861.360000000001</v>
      </c>
      <c r="M42" s="182"/>
      <c r="N42" s="182"/>
      <c r="O42" s="182"/>
      <c r="P42" s="182"/>
      <c r="Q42" s="182"/>
      <c r="R42" s="182"/>
      <c r="S42" s="182"/>
      <c r="T42" s="182"/>
      <c r="U42" s="182"/>
      <c r="V42" s="177">
        <f t="shared" si="1"/>
        <v>24861.360000000001</v>
      </c>
    </row>
    <row r="43" spans="1:22" ht="15.75" thickBot="1">
      <c r="A43" s="46">
        <v>45566</v>
      </c>
      <c r="B43" s="193">
        <v>2315505.11</v>
      </c>
      <c r="C43" s="194">
        <v>2315505.11</v>
      </c>
      <c r="D43" s="179">
        <v>24861.360000000001</v>
      </c>
      <c r="E43" s="179">
        <v>75653.47</v>
      </c>
      <c r="F43" s="171"/>
      <c r="G43" s="179">
        <v>4487421.580000001</v>
      </c>
      <c r="H43" s="179">
        <v>414755.73</v>
      </c>
      <c r="I43" s="171"/>
      <c r="J43" s="186">
        <v>27472.16</v>
      </c>
      <c r="K43" s="77">
        <v>45566</v>
      </c>
      <c r="L43" s="182">
        <v>2231280.1100000003</v>
      </c>
      <c r="M43" s="182">
        <v>414755.73</v>
      </c>
      <c r="N43" s="182"/>
      <c r="O43" s="182"/>
      <c r="P43" s="182"/>
      <c r="Q43" s="182"/>
      <c r="R43" s="182"/>
      <c r="S43" s="182"/>
      <c r="T43" s="182"/>
      <c r="U43" s="182"/>
      <c r="V43" s="177">
        <f t="shared" si="1"/>
        <v>2646035.8400000003</v>
      </c>
    </row>
    <row r="44" spans="1:22" ht="15.75" thickBot="1">
      <c r="A44" s="38">
        <v>45597</v>
      </c>
      <c r="B44" s="170">
        <v>2291280.11</v>
      </c>
      <c r="C44" s="171">
        <v>2291280.11</v>
      </c>
      <c r="D44" s="179"/>
      <c r="E44" s="179"/>
      <c r="F44" s="171"/>
      <c r="G44" s="179"/>
      <c r="H44" s="171"/>
      <c r="I44" s="171"/>
      <c r="J44" s="186"/>
      <c r="K44" s="77"/>
      <c r="L44" s="182"/>
      <c r="M44" s="182"/>
      <c r="N44" s="182"/>
      <c r="O44" s="182"/>
      <c r="P44" s="182"/>
      <c r="Q44" s="182"/>
      <c r="R44" s="182"/>
      <c r="S44" s="182"/>
      <c r="T44" s="182"/>
      <c r="U44" s="182"/>
      <c r="V44" s="177">
        <f t="shared" si="1"/>
        <v>0</v>
      </c>
    </row>
    <row r="45" spans="1:22" ht="15.75" thickBot="1">
      <c r="A45" s="46">
        <v>45627</v>
      </c>
      <c r="B45" s="170">
        <v>2291280.11</v>
      </c>
      <c r="C45" s="171">
        <v>2291280.11</v>
      </c>
      <c r="D45" s="171"/>
      <c r="E45" s="171"/>
      <c r="F45" s="171"/>
      <c r="G45" s="171"/>
      <c r="H45" s="171"/>
      <c r="I45" s="171"/>
      <c r="J45" s="172"/>
      <c r="K45" s="77"/>
      <c r="L45" s="182"/>
      <c r="M45" s="182"/>
      <c r="N45" s="182"/>
      <c r="O45" s="182"/>
      <c r="P45" s="182"/>
      <c r="Q45" s="182"/>
      <c r="R45" s="182"/>
      <c r="S45" s="182"/>
      <c r="T45" s="182"/>
      <c r="U45" s="182"/>
      <c r="V45" s="177">
        <f t="shared" si="1"/>
        <v>0</v>
      </c>
    </row>
    <row r="46" spans="1:22" ht="15.75" thickBot="1">
      <c r="A46" s="52"/>
      <c r="B46" s="79">
        <f t="shared" ref="B46:J46" si="2">SUM(B22:B45)</f>
        <v>11912228.28833333</v>
      </c>
      <c r="C46" s="79">
        <f t="shared" si="2"/>
        <v>11912228.28833333</v>
      </c>
      <c r="D46" s="79">
        <f t="shared" si="2"/>
        <v>11888003.289999999</v>
      </c>
      <c r="E46" s="79">
        <f t="shared" si="2"/>
        <v>414755.73</v>
      </c>
      <c r="F46" s="79">
        <f t="shared" si="2"/>
        <v>0</v>
      </c>
      <c r="G46" s="79">
        <f t="shared" si="2"/>
        <v>9356723.1800000016</v>
      </c>
      <c r="H46" s="79">
        <f t="shared" si="2"/>
        <v>414755.73</v>
      </c>
      <c r="I46" s="79">
        <f t="shared" si="2"/>
        <v>0</v>
      </c>
      <c r="J46" s="79">
        <f t="shared" si="2"/>
        <v>75184.83</v>
      </c>
      <c r="K46" s="79"/>
      <c r="L46" s="79">
        <f t="shared" ref="L46:V46" si="3">SUM(L22:L45)</f>
        <v>7124338.9700000007</v>
      </c>
      <c r="M46" s="79">
        <f t="shared" si="3"/>
        <v>414755.73</v>
      </c>
      <c r="N46" s="79">
        <f t="shared" si="3"/>
        <v>0</v>
      </c>
      <c r="O46" s="79">
        <f t="shared" si="3"/>
        <v>0</v>
      </c>
      <c r="P46" s="79">
        <f t="shared" si="3"/>
        <v>0</v>
      </c>
      <c r="Q46" s="79">
        <f t="shared" si="3"/>
        <v>0</v>
      </c>
      <c r="R46" s="79">
        <f t="shared" si="3"/>
        <v>0</v>
      </c>
      <c r="S46" s="79">
        <f t="shared" si="3"/>
        <v>0</v>
      </c>
      <c r="T46" s="79">
        <f t="shared" si="3"/>
        <v>0</v>
      </c>
      <c r="U46" s="79">
        <f t="shared" si="3"/>
        <v>0</v>
      </c>
      <c r="V46" s="79">
        <f t="shared" si="3"/>
        <v>7539094.7000000011</v>
      </c>
    </row>
    <row r="47" spans="1:22">
      <c r="A47" s="31"/>
      <c r="B47" s="31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</row>
    <row r="48" spans="1:22" ht="36" customHeight="1">
      <c r="A48" s="209" t="s">
        <v>36</v>
      </c>
      <c r="B48" s="209"/>
      <c r="C48" s="209"/>
      <c r="D48" s="209"/>
      <c r="E48" s="209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</row>
    <row r="49" spans="1:22">
      <c r="A49" s="210" t="s">
        <v>37</v>
      </c>
      <c r="B49" s="210"/>
      <c r="C49" s="210"/>
      <c r="D49" s="210"/>
      <c r="E49" s="210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</row>
    <row r="50" spans="1:22" ht="27" customHeight="1">
      <c r="A50" s="208" t="s">
        <v>38</v>
      </c>
      <c r="B50" s="208"/>
      <c r="C50" s="208"/>
      <c r="D50" s="208"/>
      <c r="E50" s="208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</row>
    <row r="51" spans="1:22">
      <c r="A51" s="208" t="s">
        <v>98</v>
      </c>
      <c r="B51" s="208"/>
      <c r="C51" s="208"/>
      <c r="D51" s="208"/>
      <c r="E51" s="208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</row>
    <row r="52" spans="1:22">
      <c r="A52" s="208" t="s">
        <v>40</v>
      </c>
      <c r="B52" s="208"/>
      <c r="C52" s="208"/>
      <c r="D52" s="208"/>
      <c r="E52" s="208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</row>
    <row r="53" spans="1:22">
      <c r="A53" s="208" t="s">
        <v>41</v>
      </c>
      <c r="B53" s="208"/>
      <c r="C53" s="208"/>
      <c r="D53" s="208"/>
      <c r="E53" s="208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</row>
    <row r="54" spans="1:22">
      <c r="A54" s="208" t="s">
        <v>42</v>
      </c>
      <c r="B54" s="208"/>
      <c r="C54" s="208"/>
      <c r="D54" s="208"/>
      <c r="E54" s="208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</row>
    <row r="55" spans="1:22">
      <c r="A55" s="31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</row>
    <row r="56" spans="1:22">
      <c r="A56" s="209" t="s">
        <v>43</v>
      </c>
      <c r="B56" s="209"/>
      <c r="C56" s="209"/>
      <c r="D56" s="209"/>
      <c r="E56" s="209"/>
      <c r="F56" s="209"/>
      <c r="G56" s="209"/>
      <c r="H56" s="209"/>
      <c r="I56" s="209"/>
      <c r="J56" s="209"/>
      <c r="K56" s="209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</row>
    <row r="57" spans="1:22" ht="51">
      <c r="A57" s="210" t="s">
        <v>37</v>
      </c>
      <c r="B57" s="210"/>
      <c r="C57" s="210"/>
      <c r="D57" s="210"/>
      <c r="E57" s="210"/>
      <c r="F57" s="18" t="s">
        <v>44</v>
      </c>
      <c r="G57" s="18" t="s">
        <v>45</v>
      </c>
      <c r="H57" s="18" t="s">
        <v>46</v>
      </c>
      <c r="I57" s="18" t="s">
        <v>72</v>
      </c>
      <c r="J57" s="18" t="s">
        <v>73</v>
      </c>
      <c r="K57" s="18" t="s">
        <v>49</v>
      </c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</row>
    <row r="58" spans="1:22" hidden="1">
      <c r="A58" s="224" t="s">
        <v>56</v>
      </c>
      <c r="B58" s="224"/>
      <c r="C58" s="224"/>
      <c r="D58" s="224"/>
      <c r="E58" s="224"/>
      <c r="F58" s="80"/>
      <c r="G58" s="19"/>
      <c r="H58" s="23"/>
      <c r="I58" s="21"/>
      <c r="J58" s="21"/>
      <c r="K58" s="81"/>
      <c r="L58" s="219"/>
      <c r="M58" s="219"/>
      <c r="N58" s="219"/>
      <c r="O58" s="219"/>
      <c r="P58" s="219"/>
      <c r="Q58" s="30"/>
      <c r="R58" s="30"/>
      <c r="S58" s="30"/>
      <c r="T58" s="30"/>
      <c r="U58" s="30"/>
      <c r="V58" s="30"/>
    </row>
    <row r="59" spans="1:22" hidden="1">
      <c r="A59" s="224" t="s">
        <v>56</v>
      </c>
      <c r="B59" s="224"/>
      <c r="C59" s="224"/>
      <c r="D59" s="224"/>
      <c r="E59" s="224"/>
      <c r="F59" s="80"/>
      <c r="G59" s="19"/>
      <c r="H59" s="23"/>
      <c r="I59" s="21"/>
      <c r="J59" s="21"/>
      <c r="K59" s="81"/>
      <c r="L59" s="219"/>
      <c r="M59" s="219"/>
      <c r="N59" s="219"/>
      <c r="O59" s="219"/>
      <c r="P59" s="219"/>
      <c r="Q59" s="30"/>
      <c r="R59" s="30"/>
      <c r="S59" s="30"/>
      <c r="T59" s="30"/>
      <c r="U59" s="30"/>
      <c r="V59" s="30"/>
    </row>
    <row r="60" spans="1:22" ht="76.5">
      <c r="A60" s="224" t="s">
        <v>56</v>
      </c>
      <c r="B60" s="224"/>
      <c r="C60" s="224"/>
      <c r="D60" s="224"/>
      <c r="E60" s="224"/>
      <c r="F60" s="80">
        <v>47712.67</v>
      </c>
      <c r="G60" s="19" t="s">
        <v>57</v>
      </c>
      <c r="H60" s="190">
        <v>202400010044545</v>
      </c>
      <c r="I60" s="21">
        <v>45536</v>
      </c>
      <c r="J60" s="21">
        <v>45536</v>
      </c>
      <c r="K60" s="156" t="s">
        <v>189</v>
      </c>
      <c r="L60" s="220"/>
      <c r="M60" s="220"/>
      <c r="N60" s="220"/>
      <c r="O60" s="220"/>
      <c r="P60" s="220"/>
      <c r="Q60" s="30"/>
      <c r="R60" s="30"/>
      <c r="S60" s="30"/>
      <c r="T60" s="30"/>
      <c r="U60" s="30"/>
      <c r="V60" s="30"/>
    </row>
    <row r="61" spans="1:22" ht="76.5">
      <c r="A61" s="224" t="s">
        <v>56</v>
      </c>
      <c r="B61" s="224"/>
      <c r="C61" s="224"/>
      <c r="D61" s="224"/>
      <c r="E61" s="224"/>
      <c r="F61" s="80">
        <v>27472.16</v>
      </c>
      <c r="G61" s="19" t="s">
        <v>57</v>
      </c>
      <c r="H61" s="190">
        <v>202400010044545</v>
      </c>
      <c r="I61" s="21">
        <v>45566</v>
      </c>
      <c r="J61" s="21">
        <v>45566</v>
      </c>
      <c r="K61" s="156" t="s">
        <v>189</v>
      </c>
      <c r="L61" s="219"/>
      <c r="M61" s="219"/>
      <c r="N61" s="219"/>
      <c r="O61" s="219"/>
      <c r="P61" s="219"/>
      <c r="Q61" s="30"/>
      <c r="R61" s="30"/>
      <c r="S61" s="30"/>
      <c r="T61" s="30"/>
      <c r="U61" s="30"/>
      <c r="V61" s="30"/>
    </row>
    <row r="62" spans="1:22" hidden="1">
      <c r="A62" s="224" t="s">
        <v>59</v>
      </c>
      <c r="B62" s="224"/>
      <c r="C62" s="224"/>
      <c r="D62" s="224"/>
      <c r="E62" s="224"/>
      <c r="F62" s="80">
        <v>0</v>
      </c>
      <c r="G62" s="19"/>
      <c r="H62" s="23"/>
      <c r="I62" s="21"/>
      <c r="J62" s="21"/>
      <c r="K62" s="81"/>
      <c r="L62" s="219"/>
      <c r="M62" s="219"/>
      <c r="N62" s="219"/>
      <c r="O62" s="219"/>
      <c r="P62" s="219"/>
      <c r="Q62" s="30"/>
      <c r="R62" s="30"/>
      <c r="S62" s="30"/>
      <c r="T62" s="30"/>
      <c r="U62" s="30"/>
      <c r="V62" s="30"/>
    </row>
    <row r="63" spans="1:22" hidden="1">
      <c r="A63" s="224" t="s">
        <v>59</v>
      </c>
      <c r="B63" s="224"/>
      <c r="C63" s="224"/>
      <c r="D63" s="224"/>
      <c r="E63" s="224"/>
      <c r="F63" s="80">
        <v>0</v>
      </c>
      <c r="G63" s="19"/>
      <c r="H63" s="23"/>
      <c r="I63" s="21"/>
      <c r="J63" s="21"/>
      <c r="K63" s="81"/>
      <c r="L63" s="219"/>
      <c r="M63" s="219"/>
      <c r="N63" s="219"/>
      <c r="O63" s="219"/>
      <c r="P63" s="219"/>
      <c r="Q63" s="30"/>
      <c r="R63" s="30"/>
      <c r="S63" s="30"/>
      <c r="T63" s="30"/>
      <c r="U63" s="30"/>
      <c r="V63" s="30"/>
    </row>
    <row r="64" spans="1:22" hidden="1">
      <c r="A64" s="208" t="s">
        <v>78</v>
      </c>
      <c r="B64" s="208"/>
      <c r="C64" s="208"/>
      <c r="D64" s="208"/>
      <c r="E64" s="208"/>
      <c r="F64" s="73"/>
      <c r="G64" s="19"/>
      <c r="H64" s="23"/>
      <c r="I64" s="21"/>
      <c r="J64" s="21"/>
      <c r="K64" s="19"/>
      <c r="L64" s="82"/>
      <c r="M64" s="82"/>
      <c r="N64" s="82"/>
      <c r="O64" s="82"/>
      <c r="P64" s="82"/>
      <c r="Q64" s="30"/>
      <c r="R64" s="30"/>
      <c r="S64" s="30"/>
      <c r="T64" s="30"/>
      <c r="U64" s="30"/>
      <c r="V64" s="30"/>
    </row>
    <row r="65" spans="1:22">
      <c r="A65" s="225" t="s">
        <v>62</v>
      </c>
      <c r="B65" s="225"/>
      <c r="C65" s="225"/>
      <c r="D65" s="225"/>
      <c r="E65" s="225"/>
      <c r="F65" s="83">
        <f>SUM(F58:F64)</f>
        <v>75184.83</v>
      </c>
      <c r="G65" s="64"/>
      <c r="H65" s="64"/>
      <c r="I65" s="64"/>
      <c r="J65" s="64"/>
      <c r="K65" s="64"/>
      <c r="L65" s="31"/>
      <c r="M65" s="31"/>
      <c r="N65" s="31"/>
      <c r="O65" s="31"/>
      <c r="P65" s="30"/>
      <c r="Q65" s="31"/>
      <c r="R65" s="31"/>
      <c r="S65" s="31"/>
      <c r="T65" s="31"/>
      <c r="U65" s="31"/>
      <c r="V65" s="31"/>
    </row>
    <row r="66" spans="1:22" hidden="1">
      <c r="A66" s="226" t="s">
        <v>63</v>
      </c>
      <c r="B66" s="226"/>
      <c r="C66" s="226"/>
      <c r="D66" s="226"/>
      <c r="E66" s="226"/>
      <c r="F66" s="226"/>
      <c r="G66" s="226"/>
      <c r="H66" s="226"/>
      <c r="I66" s="57"/>
      <c r="J66" s="57"/>
      <c r="K66" s="57"/>
      <c r="L66" s="31"/>
      <c r="M66" s="31"/>
      <c r="N66" s="31"/>
      <c r="O66" s="31"/>
      <c r="P66" s="30"/>
      <c r="Q66" s="31"/>
      <c r="R66" s="31"/>
      <c r="S66" s="31"/>
      <c r="T66" s="31"/>
      <c r="U66" s="31"/>
      <c r="V66" s="31"/>
    </row>
    <row r="67" spans="1:22" ht="15.75" thickBot="1">
      <c r="A67" s="214"/>
      <c r="B67" s="214"/>
      <c r="C67" s="214"/>
      <c r="D67" s="214"/>
      <c r="E67" s="214"/>
      <c r="F67" s="214"/>
      <c r="G67" s="214"/>
      <c r="H67" s="214"/>
      <c r="I67" s="214"/>
      <c r="J67" s="214"/>
      <c r="K67" s="214"/>
      <c r="L67" s="214"/>
      <c r="M67" s="214"/>
      <c r="N67" s="214"/>
      <c r="O67" s="214"/>
      <c r="P67" s="31"/>
      <c r="Q67" s="31"/>
      <c r="R67" s="31"/>
      <c r="S67" s="31"/>
      <c r="T67" s="31"/>
      <c r="U67" s="31"/>
      <c r="V67" s="31"/>
    </row>
    <row r="68" spans="1:22" ht="15.75" thickBot="1">
      <c r="A68" s="215" t="s">
        <v>99</v>
      </c>
      <c r="B68" s="215"/>
      <c r="C68" s="215"/>
      <c r="D68" s="215"/>
      <c r="E68" s="215"/>
      <c r="F68" s="215"/>
      <c r="G68" s="215"/>
      <c r="H68" s="215"/>
      <c r="I68" s="215"/>
      <c r="J68" s="215"/>
      <c r="K68" s="215"/>
      <c r="L68" s="30"/>
      <c r="M68" s="30"/>
      <c r="N68" s="30"/>
      <c r="O68" s="30"/>
      <c r="P68" s="31"/>
      <c r="Q68" s="31"/>
      <c r="R68" s="31"/>
      <c r="S68" s="31"/>
      <c r="T68" s="31"/>
      <c r="U68" s="31"/>
      <c r="V68" s="31"/>
    </row>
    <row r="69" spans="1:22">
      <c r="A69" s="31"/>
      <c r="B69" s="31"/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</row>
    <row r="70" spans="1:22" ht="25.5" customHeight="1">
      <c r="A70" s="211" t="s">
        <v>80</v>
      </c>
      <c r="B70" s="211"/>
      <c r="C70" s="211"/>
      <c r="D70" s="211"/>
      <c r="E70" s="211"/>
      <c r="F70" s="211"/>
      <c r="G70" s="211"/>
      <c r="H70" s="21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</row>
  </sheetData>
  <autoFilter ref="A57:K66" xr:uid="{D0409263-1EB5-4BD0-8A28-51D9690EB3FF}">
    <filterColumn colId="0" showButton="0"/>
    <filterColumn colId="1" showButton="0"/>
    <filterColumn colId="2" showButton="0"/>
    <filterColumn colId="3" showButton="0"/>
    <filterColumn colId="5">
      <filters>
        <filter val="27.472,16"/>
        <filter val="47.712,67"/>
        <filter val="75.184,83"/>
      </filters>
    </filterColumn>
  </autoFilter>
  <mergeCells count="55">
    <mergeCell ref="A13:V13"/>
    <mergeCell ref="A1:V1"/>
    <mergeCell ref="A2:N2"/>
    <mergeCell ref="A3:V3"/>
    <mergeCell ref="A5:V5"/>
    <mergeCell ref="A6:N6"/>
    <mergeCell ref="A7:N7"/>
    <mergeCell ref="B8:V8"/>
    <mergeCell ref="A9:N9"/>
    <mergeCell ref="A10:N10"/>
    <mergeCell ref="A11:V11"/>
    <mergeCell ref="A12:N12"/>
    <mergeCell ref="V20:V21"/>
    <mergeCell ref="A14:V14"/>
    <mergeCell ref="A15:O15"/>
    <mergeCell ref="A16:V16"/>
    <mergeCell ref="A17:V17"/>
    <mergeCell ref="A18:V18"/>
    <mergeCell ref="A19:A21"/>
    <mergeCell ref="C19:V19"/>
    <mergeCell ref="B20:B21"/>
    <mergeCell ref="C20:C21"/>
    <mergeCell ref="D20:F20"/>
    <mergeCell ref="G20:I20"/>
    <mergeCell ref="K20:N20"/>
    <mergeCell ref="O20:P20"/>
    <mergeCell ref="R20:S20"/>
    <mergeCell ref="T20:U20"/>
    <mergeCell ref="A59:E59"/>
    <mergeCell ref="L59:P59"/>
    <mergeCell ref="A48:E48"/>
    <mergeCell ref="A49:E49"/>
    <mergeCell ref="A50:E50"/>
    <mergeCell ref="A51:E51"/>
    <mergeCell ref="A52:E52"/>
    <mergeCell ref="A53:E53"/>
    <mergeCell ref="A54:E54"/>
    <mergeCell ref="A56:K56"/>
    <mergeCell ref="A57:E57"/>
    <mergeCell ref="A58:E58"/>
    <mergeCell ref="L58:P58"/>
    <mergeCell ref="A60:E60"/>
    <mergeCell ref="L60:P60"/>
    <mergeCell ref="A61:E61"/>
    <mergeCell ref="L61:P61"/>
    <mergeCell ref="A62:E62"/>
    <mergeCell ref="L62:P62"/>
    <mergeCell ref="A68:K68"/>
    <mergeCell ref="A70:H70"/>
    <mergeCell ref="A63:E63"/>
    <mergeCell ref="L63:P63"/>
    <mergeCell ref="A64:E64"/>
    <mergeCell ref="A65:E65"/>
    <mergeCell ref="A66:H66"/>
    <mergeCell ref="A67:O67"/>
  </mergeCells>
  <pageMargins left="0.511811024" right="0.511811024" top="0.78740157499999996" bottom="0.78740157499999996" header="0.31496062000000002" footer="0.31496062000000002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06B62E-97B4-4272-9ED7-EF0539B5A79B}">
  <sheetPr filterMode="1">
    <tabColor rgb="FFFFC000"/>
  </sheetPr>
  <dimension ref="A1:V77"/>
  <sheetViews>
    <sheetView workbookViewId="0">
      <selection sqref="A1:V72"/>
    </sheetView>
  </sheetViews>
  <sheetFormatPr defaultRowHeight="15"/>
  <cols>
    <col min="2" max="4" width="13.28515625" bestFit="1" customWidth="1"/>
    <col min="5" max="5" width="12" customWidth="1"/>
    <col min="6" max="6" width="11.28515625" bestFit="1" customWidth="1"/>
    <col min="7" max="7" width="14.42578125" customWidth="1"/>
    <col min="8" max="8" width="16.140625" bestFit="1" customWidth="1"/>
    <col min="10" max="10" width="12.5703125" customWidth="1"/>
    <col min="11" max="11" width="22" customWidth="1"/>
    <col min="12" max="12" width="12.140625" bestFit="1" customWidth="1"/>
    <col min="13" max="13" width="12" customWidth="1"/>
    <col min="16" max="16" width="13.28515625" customWidth="1"/>
    <col min="17" max="17" width="14" customWidth="1"/>
    <col min="19" max="19" width="13" customWidth="1"/>
    <col min="21" max="21" width="13.140625" customWidth="1"/>
    <col min="22" max="22" width="12.140625" bestFit="1" customWidth="1"/>
  </cols>
  <sheetData>
    <row r="1" spans="1:22" ht="26.2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00"/>
    </row>
    <row r="2" spans="1:2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34"/>
      <c r="P2" s="34"/>
      <c r="Q2" s="34"/>
      <c r="R2" s="34"/>
      <c r="S2" s="34"/>
      <c r="T2" s="34"/>
      <c r="U2" s="34"/>
      <c r="V2" s="34"/>
    </row>
    <row r="3" spans="1:22">
      <c r="A3" s="201" t="s">
        <v>144</v>
      </c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</row>
    <row r="4" spans="1:2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34"/>
      <c r="P4" s="34"/>
      <c r="Q4" s="34"/>
      <c r="R4" s="34"/>
      <c r="S4" s="34"/>
      <c r="T4" s="34"/>
      <c r="U4" s="34"/>
      <c r="V4" s="34"/>
    </row>
    <row r="5" spans="1:22">
      <c r="A5" s="196" t="s">
        <v>2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196"/>
      <c r="R5" s="196"/>
      <c r="S5" s="196"/>
      <c r="T5" s="196"/>
      <c r="U5" s="196"/>
      <c r="V5" s="196"/>
    </row>
    <row r="6" spans="1:22">
      <c r="A6" s="197" t="s">
        <v>3</v>
      </c>
      <c r="B6" s="197"/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7"/>
      <c r="N6" s="197"/>
      <c r="O6" s="34"/>
      <c r="P6" s="34"/>
      <c r="Q6" s="34"/>
      <c r="R6" s="34"/>
      <c r="S6" s="34"/>
      <c r="T6" s="34"/>
      <c r="U6" s="34"/>
      <c r="V6" s="34"/>
    </row>
    <row r="7" spans="1:22">
      <c r="A7" s="198"/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34"/>
      <c r="P7" s="34"/>
      <c r="Q7" s="34"/>
      <c r="R7" s="34"/>
      <c r="S7" s="34"/>
      <c r="T7" s="34"/>
      <c r="U7" s="34"/>
      <c r="V7" s="34"/>
    </row>
    <row r="8" spans="1:22">
      <c r="A8" s="196" t="s">
        <v>67</v>
      </c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  <c r="V8" s="196"/>
    </row>
    <row r="9" spans="1:22">
      <c r="A9" s="197" t="s">
        <v>68</v>
      </c>
      <c r="B9" s="197"/>
      <c r="C9" s="197"/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34"/>
      <c r="P9" s="34"/>
      <c r="Q9" s="34"/>
      <c r="R9" s="34"/>
      <c r="S9" s="34"/>
      <c r="T9" s="34"/>
      <c r="U9" s="34"/>
      <c r="V9" s="34"/>
    </row>
    <row r="10" spans="1:22">
      <c r="A10" s="198"/>
      <c r="B10" s="198"/>
      <c r="C10" s="198"/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34"/>
      <c r="P10" s="34"/>
      <c r="Q10" s="34"/>
      <c r="R10" s="34"/>
      <c r="S10" s="34"/>
      <c r="T10" s="34"/>
      <c r="U10" s="34"/>
      <c r="V10" s="34"/>
    </row>
    <row r="11" spans="1:22">
      <c r="A11" s="196" t="s">
        <v>100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6"/>
      <c r="Q11" s="196"/>
      <c r="R11" s="196"/>
      <c r="S11" s="196"/>
      <c r="T11" s="196"/>
      <c r="U11" s="196"/>
      <c r="V11" s="196"/>
    </row>
    <row r="12" spans="1:22" ht="15.75" thickBot="1">
      <c r="A12" s="197"/>
      <c r="B12" s="197"/>
      <c r="C12" s="197"/>
      <c r="D12" s="197"/>
      <c r="E12" s="197"/>
      <c r="F12" s="197"/>
      <c r="G12" s="197"/>
      <c r="H12" s="197"/>
      <c r="I12" s="197"/>
      <c r="J12" s="197"/>
      <c r="K12" s="197"/>
      <c r="L12" s="197"/>
      <c r="M12" s="197"/>
      <c r="N12" s="197"/>
      <c r="O12" s="34"/>
      <c r="P12" s="34"/>
      <c r="Q12" s="34"/>
      <c r="R12" s="34"/>
      <c r="S12" s="34"/>
      <c r="T12" s="34"/>
      <c r="U12" s="34"/>
      <c r="V12" s="34"/>
    </row>
    <row r="13" spans="1:22" ht="15.75" thickBot="1">
      <c r="A13" s="199" t="s">
        <v>202</v>
      </c>
      <c r="B13" s="199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</row>
    <row r="14" spans="1:22" ht="15.75" thickBot="1">
      <c r="A14" s="199" t="s">
        <v>101</v>
      </c>
      <c r="B14" s="199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</row>
    <row r="15" spans="1:22" ht="15.75" thickBot="1">
      <c r="A15" s="203"/>
      <c r="B15" s="203"/>
      <c r="C15" s="203"/>
      <c r="D15" s="203"/>
      <c r="E15" s="203"/>
      <c r="F15" s="203"/>
      <c r="G15" s="203"/>
      <c r="H15" s="203"/>
      <c r="I15" s="203"/>
      <c r="J15" s="203"/>
      <c r="K15" s="203"/>
      <c r="L15" s="203"/>
      <c r="M15" s="203"/>
      <c r="N15" s="203"/>
      <c r="O15" s="203"/>
      <c r="P15" s="32"/>
      <c r="Q15" s="32"/>
      <c r="R15" s="32"/>
      <c r="S15" s="32"/>
      <c r="T15" s="32"/>
      <c r="U15" s="32"/>
      <c r="V15" s="32"/>
    </row>
    <row r="16" spans="1:22" ht="15.75" thickBot="1">
      <c r="A16" s="199" t="s">
        <v>102</v>
      </c>
      <c r="B16" s="199"/>
      <c r="C16" s="199"/>
      <c r="D16" s="199"/>
      <c r="E16" s="199"/>
      <c r="F16" s="199"/>
      <c r="G16" s="199"/>
      <c r="H16" s="199"/>
      <c r="I16" s="199"/>
      <c r="J16" s="199"/>
      <c r="K16" s="199"/>
      <c r="L16" s="199"/>
      <c r="M16" s="199"/>
      <c r="N16" s="199"/>
      <c r="O16" s="199"/>
      <c r="P16" s="199"/>
      <c r="Q16" s="199"/>
      <c r="R16" s="199"/>
      <c r="S16" s="199"/>
      <c r="T16" s="199"/>
      <c r="U16" s="199"/>
      <c r="V16" s="199"/>
    </row>
    <row r="17" spans="1:22" ht="15.75" thickBot="1">
      <c r="A17" s="199" t="s">
        <v>4</v>
      </c>
      <c r="B17" s="199"/>
      <c r="C17" s="199"/>
      <c r="D17" s="199"/>
      <c r="E17" s="199"/>
      <c r="F17" s="199"/>
      <c r="G17" s="199"/>
      <c r="H17" s="199"/>
      <c r="I17" s="199"/>
      <c r="J17" s="199"/>
      <c r="K17" s="199"/>
      <c r="L17" s="199"/>
      <c r="M17" s="199"/>
      <c r="N17" s="199"/>
      <c r="O17" s="199"/>
      <c r="P17" s="199"/>
      <c r="Q17" s="199"/>
      <c r="R17" s="199"/>
      <c r="S17" s="199"/>
      <c r="T17" s="199"/>
      <c r="U17" s="199"/>
      <c r="V17" s="199"/>
    </row>
    <row r="18" spans="1:22" ht="15.75" thickBot="1">
      <c r="A18" s="204" t="s">
        <v>5</v>
      </c>
      <c r="B18" s="204"/>
      <c r="C18" s="204"/>
      <c r="D18" s="204"/>
      <c r="E18" s="204"/>
      <c r="F18" s="204"/>
      <c r="G18" s="204"/>
      <c r="H18" s="204"/>
      <c r="I18" s="204"/>
      <c r="J18" s="204"/>
      <c r="K18" s="204"/>
      <c r="L18" s="204"/>
      <c r="M18" s="204"/>
      <c r="N18" s="204"/>
      <c r="O18" s="204"/>
      <c r="P18" s="204"/>
      <c r="Q18" s="204"/>
      <c r="R18" s="204"/>
      <c r="S18" s="204"/>
      <c r="T18" s="204"/>
      <c r="U18" s="204"/>
      <c r="V18" s="204"/>
    </row>
    <row r="19" spans="1:22" ht="15.75" thickBot="1">
      <c r="A19" s="205" t="s">
        <v>6</v>
      </c>
      <c r="B19" s="2"/>
      <c r="C19" s="206" t="s">
        <v>7</v>
      </c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6"/>
      <c r="S19" s="206"/>
      <c r="T19" s="206"/>
      <c r="U19" s="206"/>
      <c r="V19" s="206"/>
    </row>
    <row r="20" spans="1:22" ht="77.25" thickBot="1">
      <c r="A20" s="205"/>
      <c r="B20" s="207" t="s">
        <v>8</v>
      </c>
      <c r="C20" s="202" t="s">
        <v>9</v>
      </c>
      <c r="D20" s="221" t="s">
        <v>10</v>
      </c>
      <c r="E20" s="221"/>
      <c r="F20" s="221"/>
      <c r="G20" s="221" t="s">
        <v>11</v>
      </c>
      <c r="H20" s="221"/>
      <c r="I20" s="221"/>
      <c r="J20" s="37" t="s">
        <v>12</v>
      </c>
      <c r="K20" s="221" t="s">
        <v>13</v>
      </c>
      <c r="L20" s="221"/>
      <c r="M20" s="221"/>
      <c r="N20" s="221"/>
      <c r="O20" s="221" t="s">
        <v>14</v>
      </c>
      <c r="P20" s="221"/>
      <c r="Q20" s="37" t="s">
        <v>15</v>
      </c>
      <c r="R20" s="221" t="s">
        <v>16</v>
      </c>
      <c r="S20" s="221"/>
      <c r="T20" s="221" t="s">
        <v>17</v>
      </c>
      <c r="U20" s="221"/>
      <c r="V20" s="202" t="s">
        <v>18</v>
      </c>
    </row>
    <row r="21" spans="1:22" ht="51.75" thickBot="1">
      <c r="A21" s="205"/>
      <c r="B21" s="207"/>
      <c r="C21" s="202"/>
      <c r="D21" s="4" t="s">
        <v>19</v>
      </c>
      <c r="E21" s="4" t="s">
        <v>20</v>
      </c>
      <c r="F21" s="4" t="s">
        <v>21</v>
      </c>
      <c r="G21" s="4" t="s">
        <v>19</v>
      </c>
      <c r="H21" s="4" t="s">
        <v>20</v>
      </c>
      <c r="I21" s="4" t="s">
        <v>21</v>
      </c>
      <c r="J21" s="4" t="s">
        <v>19</v>
      </c>
      <c r="K21" s="4" t="s">
        <v>22</v>
      </c>
      <c r="L21" s="4" t="s">
        <v>19</v>
      </c>
      <c r="M21" s="4" t="s">
        <v>20</v>
      </c>
      <c r="N21" s="4" t="s">
        <v>21</v>
      </c>
      <c r="O21" s="4" t="s">
        <v>19</v>
      </c>
      <c r="P21" s="4" t="s">
        <v>20</v>
      </c>
      <c r="Q21" s="4"/>
      <c r="R21" s="4" t="s">
        <v>19</v>
      </c>
      <c r="S21" s="4" t="s">
        <v>20</v>
      </c>
      <c r="T21" s="4" t="s">
        <v>19</v>
      </c>
      <c r="U21" s="4" t="s">
        <v>23</v>
      </c>
      <c r="V21" s="202"/>
    </row>
    <row r="22" spans="1:22" ht="15.75" thickBot="1">
      <c r="A22" s="38">
        <v>45292</v>
      </c>
      <c r="B22" s="164"/>
      <c r="C22" s="164"/>
      <c r="D22" s="164"/>
      <c r="E22" s="164"/>
      <c r="F22" s="164"/>
      <c r="G22" s="164"/>
      <c r="H22" s="164"/>
      <c r="I22" s="164"/>
      <c r="J22" s="170"/>
      <c r="K22" s="42"/>
      <c r="L22" s="173"/>
      <c r="M22" s="174"/>
      <c r="N22" s="174"/>
      <c r="O22" s="174"/>
      <c r="P22" s="174"/>
      <c r="Q22" s="174"/>
      <c r="R22" s="174"/>
      <c r="S22" s="173"/>
      <c r="T22" s="174"/>
      <c r="U22" s="174"/>
      <c r="V22" s="177">
        <f>L22+M22+N22+R22+S22+T22+U22</f>
        <v>0</v>
      </c>
    </row>
    <row r="23" spans="1:22" ht="15.75" thickBot="1">
      <c r="A23" s="46">
        <v>45323</v>
      </c>
      <c r="B23" s="169"/>
      <c r="C23" s="164"/>
      <c r="D23" s="164"/>
      <c r="E23" s="164"/>
      <c r="F23" s="164"/>
      <c r="G23" s="164"/>
      <c r="H23" s="164"/>
      <c r="I23" s="164"/>
      <c r="J23" s="171"/>
      <c r="K23" s="42"/>
      <c r="L23" s="173"/>
      <c r="M23" s="173"/>
      <c r="N23" s="173"/>
      <c r="O23" s="173"/>
      <c r="P23" s="173"/>
      <c r="Q23" s="173"/>
      <c r="R23" s="173"/>
      <c r="S23" s="173"/>
      <c r="T23" s="173"/>
      <c r="U23" s="173"/>
      <c r="V23" s="177">
        <f t="shared" ref="V23:V29" si="0">L23+M23+N23+R23+S23+T23+U23</f>
        <v>0</v>
      </c>
    </row>
    <row r="24" spans="1:22" ht="15.75" thickBot="1">
      <c r="A24" s="46">
        <v>45323</v>
      </c>
      <c r="B24" s="169"/>
      <c r="C24" s="164"/>
      <c r="D24" s="164"/>
      <c r="E24" s="164"/>
      <c r="F24" s="164"/>
      <c r="G24" s="164"/>
      <c r="H24" s="164"/>
      <c r="I24" s="164"/>
      <c r="J24" s="171"/>
      <c r="K24" s="42"/>
      <c r="L24" s="173"/>
      <c r="M24" s="173"/>
      <c r="N24" s="173"/>
      <c r="O24" s="173"/>
      <c r="P24" s="173"/>
      <c r="Q24" s="173"/>
      <c r="R24" s="173"/>
      <c r="S24" s="173"/>
      <c r="T24" s="173"/>
      <c r="U24" s="173"/>
      <c r="V24" s="177">
        <f t="shared" si="0"/>
        <v>0</v>
      </c>
    </row>
    <row r="25" spans="1:22" ht="15.75" thickBot="1">
      <c r="A25" s="46">
        <v>45323</v>
      </c>
      <c r="B25" s="169"/>
      <c r="C25" s="164"/>
      <c r="D25" s="164"/>
      <c r="E25" s="164"/>
      <c r="F25" s="164"/>
      <c r="G25" s="164"/>
      <c r="H25" s="164"/>
      <c r="I25" s="164"/>
      <c r="J25" s="171"/>
      <c r="K25" s="42"/>
      <c r="L25" s="173"/>
      <c r="M25" s="173"/>
      <c r="N25" s="173"/>
      <c r="O25" s="173"/>
      <c r="P25" s="173"/>
      <c r="Q25" s="173"/>
      <c r="R25" s="173"/>
      <c r="S25" s="173"/>
      <c r="T25" s="173"/>
      <c r="U25" s="173"/>
      <c r="V25" s="177">
        <f t="shared" si="0"/>
        <v>0</v>
      </c>
    </row>
    <row r="26" spans="1:22" ht="15.75" thickBot="1">
      <c r="A26" s="38">
        <v>45352</v>
      </c>
      <c r="B26" s="169"/>
      <c r="C26" s="164"/>
      <c r="D26" s="164"/>
      <c r="E26" s="164"/>
      <c r="F26" s="164"/>
      <c r="G26" s="164"/>
      <c r="H26" s="164"/>
      <c r="I26" s="164"/>
      <c r="J26" s="171"/>
      <c r="K26" s="42"/>
      <c r="L26" s="173"/>
      <c r="M26" s="173"/>
      <c r="N26" s="173"/>
      <c r="O26" s="173"/>
      <c r="P26" s="173"/>
      <c r="Q26" s="173"/>
      <c r="R26" s="173"/>
      <c r="S26" s="173"/>
      <c r="T26" s="173"/>
      <c r="U26" s="173"/>
      <c r="V26" s="177">
        <f t="shared" si="0"/>
        <v>0</v>
      </c>
    </row>
    <row r="27" spans="1:22" ht="15.75" thickBot="1">
      <c r="A27" s="38">
        <v>45352</v>
      </c>
      <c r="B27" s="169"/>
      <c r="C27" s="164"/>
      <c r="D27" s="164"/>
      <c r="E27" s="164"/>
      <c r="F27" s="164"/>
      <c r="G27" s="164"/>
      <c r="H27" s="164"/>
      <c r="I27" s="164"/>
      <c r="J27" s="171"/>
      <c r="K27" s="42"/>
      <c r="L27" s="169"/>
      <c r="M27" s="173"/>
      <c r="N27" s="173"/>
      <c r="O27" s="173"/>
      <c r="P27" s="173"/>
      <c r="Q27" s="173"/>
      <c r="R27" s="173"/>
      <c r="S27" s="173"/>
      <c r="T27" s="173"/>
      <c r="U27" s="173"/>
      <c r="V27" s="177">
        <f t="shared" si="0"/>
        <v>0</v>
      </c>
    </row>
    <row r="28" spans="1:22" ht="15.75" thickBot="1">
      <c r="A28" s="38">
        <v>45352</v>
      </c>
      <c r="B28" s="169"/>
      <c r="C28" s="164"/>
      <c r="D28" s="164"/>
      <c r="E28" s="164"/>
      <c r="F28" s="164"/>
      <c r="G28" s="164"/>
      <c r="H28" s="164"/>
      <c r="I28" s="164"/>
      <c r="J28" s="171"/>
      <c r="K28" s="42"/>
      <c r="L28" s="169"/>
      <c r="M28" s="173"/>
      <c r="N28" s="173"/>
      <c r="O28" s="173"/>
      <c r="P28" s="173"/>
      <c r="Q28" s="173"/>
      <c r="R28" s="173"/>
      <c r="S28" s="173"/>
      <c r="T28" s="173"/>
      <c r="U28" s="173"/>
      <c r="V28" s="177">
        <f t="shared" si="0"/>
        <v>0</v>
      </c>
    </row>
    <row r="29" spans="1:22" ht="15.75" thickBot="1">
      <c r="A29" s="46">
        <v>45383</v>
      </c>
      <c r="B29" s="169"/>
      <c r="C29" s="164"/>
      <c r="D29" s="164"/>
      <c r="E29" s="164"/>
      <c r="F29" s="164"/>
      <c r="G29" s="164"/>
      <c r="H29" s="164"/>
      <c r="I29" s="164"/>
      <c r="J29" s="164"/>
      <c r="K29" s="42"/>
      <c r="L29" s="169"/>
      <c r="M29" s="173"/>
      <c r="N29" s="173"/>
      <c r="O29" s="173"/>
      <c r="P29" s="173"/>
      <c r="Q29" s="173"/>
      <c r="R29" s="173"/>
      <c r="S29" s="173"/>
      <c r="T29" s="173"/>
      <c r="U29" s="173"/>
      <c r="V29" s="177">
        <f t="shared" si="0"/>
        <v>0</v>
      </c>
    </row>
    <row r="30" spans="1:22" ht="15.75" thickBot="1">
      <c r="A30" s="38">
        <v>45383</v>
      </c>
      <c r="B30" s="169"/>
      <c r="C30" s="164"/>
      <c r="D30" s="164"/>
      <c r="E30" s="164"/>
      <c r="F30" s="164"/>
      <c r="G30" s="164"/>
      <c r="H30" s="164"/>
      <c r="I30" s="164"/>
      <c r="J30" s="164"/>
      <c r="K30" s="42"/>
      <c r="L30" s="169"/>
      <c r="M30" s="173"/>
      <c r="N30" s="173"/>
      <c r="O30" s="173"/>
      <c r="P30" s="173"/>
      <c r="Q30" s="173"/>
      <c r="R30" s="173"/>
      <c r="S30" s="173"/>
      <c r="T30" s="173"/>
      <c r="U30" s="173"/>
      <c r="V30" s="177">
        <f t="shared" ref="V30:V45" si="1">L30+M30+N30+R30+S30+T30+U30</f>
        <v>0</v>
      </c>
    </row>
    <row r="31" spans="1:22" ht="15.75" thickBot="1">
      <c r="A31" s="46">
        <v>45383</v>
      </c>
      <c r="B31" s="169"/>
      <c r="C31" s="164"/>
      <c r="D31" s="164"/>
      <c r="E31" s="164"/>
      <c r="F31" s="164"/>
      <c r="G31" s="164"/>
      <c r="H31" s="164"/>
      <c r="I31" s="164"/>
      <c r="J31" s="164"/>
      <c r="K31" s="42"/>
      <c r="L31" s="169"/>
      <c r="M31" s="173"/>
      <c r="N31" s="173"/>
      <c r="O31" s="173"/>
      <c r="P31" s="173"/>
      <c r="Q31" s="173"/>
      <c r="R31" s="173"/>
      <c r="S31" s="173"/>
      <c r="T31" s="173"/>
      <c r="U31" s="173"/>
      <c r="V31" s="177">
        <f t="shared" si="1"/>
        <v>0</v>
      </c>
    </row>
    <row r="32" spans="1:22" ht="15.75" thickBot="1">
      <c r="A32" s="38">
        <v>45383</v>
      </c>
      <c r="B32" s="169"/>
      <c r="C32" s="164"/>
      <c r="D32" s="164"/>
      <c r="E32" s="164"/>
      <c r="F32" s="164"/>
      <c r="G32" s="164"/>
      <c r="H32" s="164"/>
      <c r="I32" s="164"/>
      <c r="J32" s="164"/>
      <c r="K32" s="42"/>
      <c r="L32" s="169"/>
      <c r="M32" s="173"/>
      <c r="N32" s="173"/>
      <c r="O32" s="173"/>
      <c r="P32" s="173"/>
      <c r="Q32" s="173"/>
      <c r="R32" s="173"/>
      <c r="S32" s="173"/>
      <c r="T32" s="173"/>
      <c r="U32" s="173"/>
      <c r="V32" s="177">
        <f t="shared" si="1"/>
        <v>0</v>
      </c>
    </row>
    <row r="33" spans="1:22" ht="15.75" thickBot="1">
      <c r="A33" s="38">
        <v>45413</v>
      </c>
      <c r="B33" s="169"/>
      <c r="C33" s="164"/>
      <c r="D33" s="164"/>
      <c r="E33" s="164"/>
      <c r="F33" s="164"/>
      <c r="G33" s="164"/>
      <c r="H33" s="164"/>
      <c r="I33" s="164"/>
      <c r="J33" s="183"/>
      <c r="K33" s="42"/>
      <c r="L33" s="169"/>
      <c r="M33" s="173"/>
      <c r="N33" s="173"/>
      <c r="O33" s="173"/>
      <c r="P33" s="173"/>
      <c r="Q33" s="173"/>
      <c r="R33" s="173"/>
      <c r="S33" s="173"/>
      <c r="T33" s="173"/>
      <c r="U33" s="173"/>
      <c r="V33" s="177">
        <f t="shared" si="1"/>
        <v>0</v>
      </c>
    </row>
    <row r="34" spans="1:22" ht="15.75" thickBot="1">
      <c r="A34" s="38">
        <v>45413</v>
      </c>
      <c r="B34" s="169"/>
      <c r="C34" s="169"/>
      <c r="D34" s="169"/>
      <c r="E34" s="169"/>
      <c r="F34" s="169"/>
      <c r="G34" s="169"/>
      <c r="H34" s="169"/>
      <c r="I34" s="169"/>
      <c r="J34" s="183"/>
      <c r="K34" s="42"/>
      <c r="L34" s="169"/>
      <c r="M34" s="173"/>
      <c r="N34" s="173"/>
      <c r="O34" s="173"/>
      <c r="P34" s="173"/>
      <c r="Q34" s="173"/>
      <c r="R34" s="173"/>
      <c r="S34" s="173"/>
      <c r="T34" s="173"/>
      <c r="U34" s="173"/>
      <c r="V34" s="177">
        <f t="shared" si="1"/>
        <v>0</v>
      </c>
    </row>
    <row r="35" spans="1:22" ht="15.75" thickBot="1">
      <c r="A35" s="38">
        <v>45413</v>
      </c>
      <c r="B35" s="169"/>
      <c r="C35" s="169"/>
      <c r="D35" s="169"/>
      <c r="E35" s="169"/>
      <c r="F35" s="169"/>
      <c r="G35" s="169"/>
      <c r="H35" s="169"/>
      <c r="I35" s="169"/>
      <c r="J35" s="183"/>
      <c r="K35" s="42"/>
      <c r="L35" s="169"/>
      <c r="M35" s="173"/>
      <c r="N35" s="173"/>
      <c r="O35" s="173"/>
      <c r="P35" s="173"/>
      <c r="Q35" s="173"/>
      <c r="R35" s="173"/>
      <c r="S35" s="173"/>
      <c r="T35" s="173"/>
      <c r="U35" s="173"/>
      <c r="V35" s="177">
        <f t="shared" si="1"/>
        <v>0</v>
      </c>
    </row>
    <row r="36" spans="1:22" ht="15.75" thickBot="1">
      <c r="A36" s="46">
        <v>45444</v>
      </c>
      <c r="B36" s="169"/>
      <c r="C36" s="169"/>
      <c r="D36" s="164">
        <v>15751598.580000002</v>
      </c>
      <c r="E36" s="12"/>
      <c r="F36" s="12"/>
      <c r="G36" s="171">
        <v>3456812.58</v>
      </c>
      <c r="H36" s="171"/>
      <c r="I36" s="12"/>
      <c r="J36" s="183"/>
      <c r="K36" s="42"/>
      <c r="L36" s="169"/>
      <c r="M36" s="173"/>
      <c r="N36" s="173"/>
      <c r="O36" s="173"/>
      <c r="P36" s="173"/>
      <c r="Q36" s="173"/>
      <c r="R36" s="173"/>
      <c r="S36" s="173"/>
      <c r="T36" s="173"/>
      <c r="U36" s="173"/>
      <c r="V36" s="177">
        <f t="shared" si="1"/>
        <v>0</v>
      </c>
    </row>
    <row r="37" spans="1:22" ht="15.75" thickBot="1">
      <c r="A37" s="38">
        <v>45474</v>
      </c>
      <c r="B37" s="169">
        <v>508116.08333333302</v>
      </c>
      <c r="C37" s="169">
        <v>508116.08333333302</v>
      </c>
      <c r="D37" s="12"/>
      <c r="E37" s="12"/>
      <c r="F37" s="12"/>
      <c r="G37" s="171"/>
      <c r="H37" s="171"/>
      <c r="I37" s="12"/>
      <c r="J37" s="172"/>
      <c r="K37" s="42"/>
      <c r="L37" s="169"/>
      <c r="M37" s="173"/>
      <c r="N37" s="173"/>
      <c r="O37" s="173"/>
      <c r="P37" s="173"/>
      <c r="Q37" s="173"/>
      <c r="R37" s="173"/>
      <c r="S37" s="173"/>
      <c r="T37" s="173"/>
      <c r="U37" s="173"/>
      <c r="V37" s="177">
        <f t="shared" si="1"/>
        <v>0</v>
      </c>
    </row>
    <row r="38" spans="1:22" ht="15.75" thickBot="1">
      <c r="A38" s="46">
        <v>45505</v>
      </c>
      <c r="B38" s="169">
        <f>3048696.5+37543.12</f>
        <v>3086239.62</v>
      </c>
      <c r="C38" s="169">
        <f>3048696.5+37543.12</f>
        <v>3086239.62</v>
      </c>
      <c r="D38" s="12"/>
      <c r="E38" s="12"/>
      <c r="F38" s="12"/>
      <c r="G38" s="171">
        <v>3028696.5</v>
      </c>
      <c r="H38" s="171"/>
      <c r="I38" s="12"/>
      <c r="J38" s="172"/>
      <c r="K38" s="42">
        <v>45505</v>
      </c>
      <c r="L38" s="169">
        <v>3038696.5</v>
      </c>
      <c r="M38" s="173"/>
      <c r="N38" s="173"/>
      <c r="O38" s="173"/>
      <c r="P38" s="173"/>
      <c r="Q38" s="173"/>
      <c r="R38" s="173"/>
      <c r="S38" s="173"/>
      <c r="T38" s="173"/>
      <c r="U38" s="173"/>
      <c r="V38" s="177">
        <f t="shared" si="1"/>
        <v>3038696.5</v>
      </c>
    </row>
    <row r="39" spans="1:22" ht="15.75" thickBot="1">
      <c r="A39" s="46">
        <v>45505</v>
      </c>
      <c r="B39" s="169"/>
      <c r="C39" s="169"/>
      <c r="D39" s="12"/>
      <c r="E39" s="12"/>
      <c r="F39" s="12"/>
      <c r="G39" s="171"/>
      <c r="H39" s="171"/>
      <c r="I39" s="12"/>
      <c r="J39" s="172"/>
      <c r="K39" s="42">
        <v>45474</v>
      </c>
      <c r="L39" s="169">
        <v>508116.08</v>
      </c>
      <c r="M39" s="173"/>
      <c r="N39" s="173"/>
      <c r="O39" s="173"/>
      <c r="P39" s="173"/>
      <c r="Q39" s="173"/>
      <c r="R39" s="173"/>
      <c r="S39" s="173"/>
      <c r="T39" s="173"/>
      <c r="U39" s="173"/>
      <c r="V39" s="177">
        <f t="shared" si="1"/>
        <v>508116.08</v>
      </c>
    </row>
    <row r="40" spans="1:22" ht="15.75" thickBot="1">
      <c r="A40" s="38">
        <v>45536</v>
      </c>
      <c r="B40" s="169">
        <f>3048696.5+37543.12</f>
        <v>3086239.62</v>
      </c>
      <c r="C40" s="169">
        <f>3048696.5+37543.12</f>
        <v>3086239.62</v>
      </c>
      <c r="D40" s="12">
        <v>37543.120000000003</v>
      </c>
      <c r="E40" s="12"/>
      <c r="F40" s="12"/>
      <c r="G40" s="171">
        <v>37543.120000000003</v>
      </c>
      <c r="H40" s="171"/>
      <c r="I40" s="12"/>
      <c r="J40" s="186">
        <v>75389.679999999993</v>
      </c>
      <c r="K40" s="42">
        <v>45505</v>
      </c>
      <c r="L40" s="169">
        <v>37543.120000000003</v>
      </c>
      <c r="M40" s="173"/>
      <c r="N40" s="173"/>
      <c r="O40" s="173"/>
      <c r="P40" s="173"/>
      <c r="Q40" s="173"/>
      <c r="R40" s="173"/>
      <c r="S40" s="173"/>
      <c r="T40" s="173"/>
      <c r="U40" s="173"/>
      <c r="V40" s="177">
        <f t="shared" si="1"/>
        <v>37543.120000000003</v>
      </c>
    </row>
    <row r="41" spans="1:22" ht="15.75" thickBot="1">
      <c r="A41" s="46">
        <v>45536</v>
      </c>
      <c r="B41" s="169"/>
      <c r="C41" s="169"/>
      <c r="D41" s="12"/>
      <c r="E41" s="12"/>
      <c r="F41" s="12"/>
      <c r="G41" s="171"/>
      <c r="H41" s="171"/>
      <c r="I41" s="12"/>
      <c r="J41" s="172"/>
      <c r="K41" s="42">
        <v>45536</v>
      </c>
      <c r="L41" s="169">
        <v>2928696.5</v>
      </c>
      <c r="M41" s="173"/>
      <c r="N41" s="173"/>
      <c r="O41" s="173"/>
      <c r="P41" s="173"/>
      <c r="Q41" s="173"/>
      <c r="R41" s="173"/>
      <c r="S41" s="173"/>
      <c r="T41" s="173"/>
      <c r="U41" s="173"/>
      <c r="V41" s="177">
        <f t="shared" si="1"/>
        <v>2928696.5</v>
      </c>
    </row>
    <row r="42" spans="1:22" ht="15.75" thickBot="1">
      <c r="A42" s="46">
        <v>45566</v>
      </c>
      <c r="B42" s="167">
        <v>3086239.62</v>
      </c>
      <c r="C42" s="167">
        <v>3086239.62</v>
      </c>
      <c r="D42" s="12">
        <v>37543.120000000003</v>
      </c>
      <c r="E42" s="12"/>
      <c r="F42" s="12"/>
      <c r="G42" s="171">
        <v>5894936.1200000001</v>
      </c>
      <c r="H42" s="171"/>
      <c r="I42" s="12"/>
      <c r="J42" s="186">
        <v>42246.12</v>
      </c>
      <c r="K42" s="42">
        <v>45566</v>
      </c>
      <c r="L42" s="169">
        <v>2928696.5</v>
      </c>
      <c r="M42" s="173"/>
      <c r="N42" s="173"/>
      <c r="O42" s="173"/>
      <c r="P42" s="173"/>
      <c r="Q42" s="173"/>
      <c r="R42" s="173"/>
      <c r="S42" s="173"/>
      <c r="T42" s="173"/>
      <c r="U42" s="173"/>
      <c r="V42" s="177">
        <f t="shared" si="1"/>
        <v>2928696.5</v>
      </c>
    </row>
    <row r="43" spans="1:22" ht="15.75" thickBot="1">
      <c r="A43" s="46">
        <v>45566</v>
      </c>
      <c r="B43" s="169"/>
      <c r="C43" s="169"/>
      <c r="D43" s="12"/>
      <c r="E43" s="12"/>
      <c r="F43" s="12"/>
      <c r="G43" s="171"/>
      <c r="H43" s="171"/>
      <c r="I43" s="12"/>
      <c r="J43" s="172"/>
      <c r="K43" s="42">
        <v>45536</v>
      </c>
      <c r="L43" s="169">
        <v>37543.120000000003</v>
      </c>
      <c r="M43" s="173"/>
      <c r="N43" s="173"/>
      <c r="O43" s="173"/>
      <c r="P43" s="173"/>
      <c r="Q43" s="173"/>
      <c r="R43" s="173"/>
      <c r="S43" s="173"/>
      <c r="T43" s="173"/>
      <c r="U43" s="173"/>
      <c r="V43" s="177">
        <f>L43+M43+N43+R43+S43+T43+U43</f>
        <v>37543.120000000003</v>
      </c>
    </row>
    <row r="44" spans="1:22" ht="15.75" thickBot="1">
      <c r="A44" s="38">
        <v>45597</v>
      </c>
      <c r="B44" s="169">
        <v>3048696.5</v>
      </c>
      <c r="C44" s="169">
        <v>3048696.5</v>
      </c>
      <c r="D44" s="12"/>
      <c r="E44" s="12"/>
      <c r="F44" s="12"/>
      <c r="G44" s="171"/>
      <c r="H44" s="171"/>
      <c r="I44" s="12"/>
      <c r="J44" s="186"/>
      <c r="K44" s="42"/>
      <c r="L44" s="169"/>
      <c r="M44" s="173"/>
      <c r="N44" s="173"/>
      <c r="O44" s="173"/>
      <c r="P44" s="173"/>
      <c r="Q44" s="173"/>
      <c r="R44" s="173"/>
      <c r="S44" s="173"/>
      <c r="T44" s="173"/>
      <c r="U44" s="173"/>
      <c r="V44" s="177">
        <f t="shared" si="1"/>
        <v>0</v>
      </c>
    </row>
    <row r="45" spans="1:22" ht="15.75" thickBot="1">
      <c r="A45" s="46">
        <v>45627</v>
      </c>
      <c r="B45" s="169">
        <v>3048696.5</v>
      </c>
      <c r="C45" s="169">
        <v>3048696.5</v>
      </c>
      <c r="D45" s="12"/>
      <c r="E45" s="12"/>
      <c r="F45" s="12"/>
      <c r="G45" s="171"/>
      <c r="H45" s="171"/>
      <c r="I45" s="12"/>
      <c r="J45" s="172"/>
      <c r="K45" s="42"/>
      <c r="L45" s="173"/>
      <c r="M45" s="173"/>
      <c r="N45" s="173"/>
      <c r="O45" s="173"/>
      <c r="P45" s="173"/>
      <c r="Q45" s="173"/>
      <c r="R45" s="173"/>
      <c r="S45" s="173"/>
      <c r="T45" s="173"/>
      <c r="U45" s="173"/>
      <c r="V45" s="177">
        <f t="shared" si="1"/>
        <v>0</v>
      </c>
    </row>
    <row r="46" spans="1:22" ht="15.75" thickBot="1">
      <c r="A46" s="52"/>
      <c r="B46" s="85">
        <f>SUBTOTAL(9,B37:B45)</f>
        <v>15864227.943333333</v>
      </c>
      <c r="C46" s="85">
        <f>SUBTOTAL(9,C37:C45)</f>
        <v>15864227.943333333</v>
      </c>
      <c r="D46" s="85">
        <f t="shared" ref="D46:J46" si="2">SUM(D22:D45)</f>
        <v>15826684.82</v>
      </c>
      <c r="E46" s="85">
        <f t="shared" si="2"/>
        <v>0</v>
      </c>
      <c r="F46" s="85">
        <f t="shared" si="2"/>
        <v>0</v>
      </c>
      <c r="G46" s="85">
        <f t="shared" si="2"/>
        <v>12417988.32</v>
      </c>
      <c r="H46" s="85">
        <f t="shared" si="2"/>
        <v>0</v>
      </c>
      <c r="I46" s="85">
        <f t="shared" si="2"/>
        <v>0</v>
      </c>
      <c r="J46" s="85">
        <f t="shared" si="2"/>
        <v>117635.79999999999</v>
      </c>
      <c r="K46" s="85"/>
      <c r="L46" s="85">
        <f t="shared" ref="L46:V46" si="3">SUM(L22:L45)</f>
        <v>9479291.8199999984</v>
      </c>
      <c r="M46" s="85">
        <f t="shared" si="3"/>
        <v>0</v>
      </c>
      <c r="N46" s="85">
        <f t="shared" si="3"/>
        <v>0</v>
      </c>
      <c r="O46" s="85">
        <f t="shared" si="3"/>
        <v>0</v>
      </c>
      <c r="P46" s="85">
        <f t="shared" si="3"/>
        <v>0</v>
      </c>
      <c r="Q46" s="85">
        <f t="shared" si="3"/>
        <v>0</v>
      </c>
      <c r="R46" s="85">
        <f t="shared" si="3"/>
        <v>0</v>
      </c>
      <c r="S46" s="85">
        <f t="shared" si="3"/>
        <v>0</v>
      </c>
      <c r="T46" s="85">
        <f t="shared" si="3"/>
        <v>0</v>
      </c>
      <c r="U46" s="85">
        <f t="shared" si="3"/>
        <v>0</v>
      </c>
      <c r="V46" s="85">
        <f t="shared" si="3"/>
        <v>9479291.8199999984</v>
      </c>
    </row>
    <row r="47" spans="1:22">
      <c r="A47" s="31"/>
      <c r="B47" s="31"/>
      <c r="C47" s="16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</row>
    <row r="48" spans="1:22" ht="44.25" customHeight="1">
      <c r="A48" s="209" t="s">
        <v>36</v>
      </c>
      <c r="B48" s="209"/>
      <c r="C48" s="209"/>
      <c r="D48" s="209"/>
      <c r="E48" s="209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</row>
    <row r="49" spans="1:22">
      <c r="A49" s="210" t="s">
        <v>37</v>
      </c>
      <c r="B49" s="210"/>
      <c r="C49" s="210"/>
      <c r="D49" s="210"/>
      <c r="E49" s="210"/>
      <c r="F49" s="31"/>
      <c r="G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</row>
    <row r="50" spans="1:22">
      <c r="A50" s="210"/>
      <c r="B50" s="210"/>
      <c r="C50" s="210"/>
      <c r="D50" s="210"/>
      <c r="E50" s="210"/>
      <c r="F50" s="31"/>
      <c r="G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</row>
    <row r="51" spans="1:22" ht="27" customHeight="1">
      <c r="A51" s="208" t="s">
        <v>38</v>
      </c>
      <c r="B51" s="208"/>
      <c r="C51" s="208"/>
      <c r="D51" s="208"/>
      <c r="E51" s="208"/>
      <c r="F51" s="31"/>
      <c r="G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</row>
    <row r="52" spans="1:22">
      <c r="A52" s="208" t="s">
        <v>39</v>
      </c>
      <c r="B52" s="208"/>
      <c r="C52" s="208"/>
      <c r="D52" s="208"/>
      <c r="E52" s="208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</row>
    <row r="53" spans="1:22">
      <c r="A53" s="208" t="s">
        <v>40</v>
      </c>
      <c r="B53" s="208"/>
      <c r="C53" s="208"/>
      <c r="D53" s="208"/>
      <c r="E53" s="208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</row>
    <row r="54" spans="1:22">
      <c r="A54" s="208" t="s">
        <v>41</v>
      </c>
      <c r="B54" s="208"/>
      <c r="C54" s="208"/>
      <c r="D54" s="208"/>
      <c r="E54" s="208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</row>
    <row r="55" spans="1:22">
      <c r="A55" s="208" t="s">
        <v>42</v>
      </c>
      <c r="B55" s="208"/>
      <c r="C55" s="208"/>
      <c r="D55" s="208"/>
      <c r="E55" s="208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</row>
    <row r="56" spans="1:22">
      <c r="A56" s="31"/>
      <c r="B56" s="31"/>
      <c r="C56" s="16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</row>
    <row r="57" spans="1:22">
      <c r="A57" s="209" t="s">
        <v>43</v>
      </c>
      <c r="B57" s="209"/>
      <c r="C57" s="209"/>
      <c r="D57" s="209"/>
      <c r="E57" s="209"/>
      <c r="F57" s="209"/>
      <c r="G57" s="209"/>
      <c r="H57" s="209"/>
      <c r="I57" s="209"/>
      <c r="J57" s="209"/>
      <c r="K57" s="209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</row>
    <row r="58" spans="1:22" ht="51">
      <c r="A58" s="210" t="s">
        <v>37</v>
      </c>
      <c r="B58" s="210"/>
      <c r="C58" s="210"/>
      <c r="D58" s="210"/>
      <c r="E58" s="210"/>
      <c r="F58" s="18" t="s">
        <v>44</v>
      </c>
      <c r="G58" s="18" t="s">
        <v>45</v>
      </c>
      <c r="H58" s="18" t="s">
        <v>46</v>
      </c>
      <c r="I58" s="18" t="s">
        <v>72</v>
      </c>
      <c r="J58" s="18" t="s">
        <v>73</v>
      </c>
      <c r="K58" s="18" t="s">
        <v>49</v>
      </c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</row>
    <row r="59" spans="1:22" hidden="1">
      <c r="A59" s="208" t="s">
        <v>56</v>
      </c>
      <c r="B59" s="208"/>
      <c r="C59" s="208"/>
      <c r="D59" s="208"/>
      <c r="E59" s="208"/>
      <c r="F59" s="80"/>
      <c r="G59" s="19"/>
      <c r="H59" s="23"/>
      <c r="I59" s="21"/>
      <c r="J59" s="21"/>
      <c r="K59" s="19"/>
      <c r="L59" s="219"/>
      <c r="M59" s="219"/>
      <c r="N59" s="219"/>
      <c r="O59" s="219"/>
      <c r="P59" s="219"/>
      <c r="Q59" s="31"/>
      <c r="R59" s="31"/>
      <c r="S59" s="31"/>
      <c r="T59" s="31"/>
      <c r="U59" s="31"/>
      <c r="V59" s="31"/>
    </row>
    <row r="60" spans="1:22" hidden="1">
      <c r="A60" s="208" t="s">
        <v>56</v>
      </c>
      <c r="B60" s="208"/>
      <c r="C60" s="208"/>
      <c r="D60" s="208"/>
      <c r="E60" s="208"/>
      <c r="F60" s="86"/>
      <c r="G60" s="19"/>
      <c r="H60" s="23"/>
      <c r="I60" s="21"/>
      <c r="J60" s="21"/>
      <c r="K60" s="19"/>
      <c r="L60" s="219"/>
      <c r="M60" s="219"/>
      <c r="N60" s="219"/>
      <c r="O60" s="219"/>
      <c r="P60" s="219"/>
      <c r="Q60" s="31"/>
      <c r="R60" s="31"/>
      <c r="S60" s="31"/>
      <c r="T60" s="31"/>
      <c r="U60" s="31"/>
      <c r="V60" s="31"/>
    </row>
    <row r="61" spans="1:22" ht="38.25">
      <c r="A61" s="208" t="s">
        <v>56</v>
      </c>
      <c r="B61" s="208"/>
      <c r="C61" s="208"/>
      <c r="D61" s="208"/>
      <c r="E61" s="208"/>
      <c r="F61" s="86">
        <v>75389.679999999993</v>
      </c>
      <c r="G61" s="19" t="s">
        <v>57</v>
      </c>
      <c r="H61" s="191" t="s">
        <v>193</v>
      </c>
      <c r="I61" s="21">
        <v>45536</v>
      </c>
      <c r="J61" s="21">
        <v>45536</v>
      </c>
      <c r="K61" s="156" t="s">
        <v>189</v>
      </c>
      <c r="L61" s="220"/>
      <c r="M61" s="220"/>
      <c r="N61" s="220"/>
      <c r="O61" s="220"/>
      <c r="P61" s="220"/>
      <c r="Q61" s="31"/>
      <c r="R61" s="31"/>
      <c r="S61" s="31"/>
      <c r="T61" s="31"/>
      <c r="U61" s="31"/>
      <c r="V61" s="31"/>
    </row>
    <row r="62" spans="1:22" ht="38.25">
      <c r="A62" s="208" t="s">
        <v>56</v>
      </c>
      <c r="B62" s="208"/>
      <c r="C62" s="208"/>
      <c r="D62" s="208"/>
      <c r="E62" s="208"/>
      <c r="F62" s="86">
        <v>42246.12</v>
      </c>
      <c r="G62" s="19" t="s">
        <v>57</v>
      </c>
      <c r="H62" s="191" t="s">
        <v>193</v>
      </c>
      <c r="I62" s="21">
        <v>45566</v>
      </c>
      <c r="J62" s="21">
        <v>45566</v>
      </c>
      <c r="K62" s="156" t="s">
        <v>189</v>
      </c>
      <c r="L62" s="219"/>
      <c r="M62" s="219"/>
      <c r="N62" s="219"/>
      <c r="O62" s="219"/>
      <c r="P62" s="219"/>
      <c r="Q62" s="31"/>
      <c r="R62" s="31"/>
      <c r="S62" s="31"/>
      <c r="T62" s="31"/>
      <c r="U62" s="31"/>
      <c r="V62" s="31"/>
    </row>
    <row r="63" spans="1:22" hidden="1">
      <c r="A63" s="208" t="s">
        <v>56</v>
      </c>
      <c r="B63" s="208"/>
      <c r="C63" s="208"/>
      <c r="D63" s="208"/>
      <c r="E63" s="208"/>
      <c r="F63" s="80"/>
      <c r="G63" s="19"/>
      <c r="H63" s="23"/>
      <c r="I63" s="21"/>
      <c r="J63" s="21"/>
      <c r="K63" s="19"/>
      <c r="L63" s="219"/>
      <c r="M63" s="219"/>
      <c r="N63" s="219"/>
      <c r="O63" s="219"/>
      <c r="P63" s="219"/>
      <c r="Q63" s="31"/>
      <c r="R63" s="31"/>
      <c r="S63" s="31"/>
      <c r="T63" s="31"/>
      <c r="U63" s="31"/>
      <c r="V63" s="31"/>
    </row>
    <row r="64" spans="1:22" hidden="1">
      <c r="A64" s="208" t="s">
        <v>59</v>
      </c>
      <c r="B64" s="208"/>
      <c r="C64" s="208"/>
      <c r="D64" s="208"/>
      <c r="E64" s="208"/>
      <c r="F64" s="80"/>
      <c r="G64" s="19"/>
      <c r="H64" s="23"/>
      <c r="I64" s="21"/>
      <c r="J64" s="21"/>
      <c r="K64" s="19"/>
      <c r="L64" s="219"/>
      <c r="M64" s="219"/>
      <c r="N64" s="219"/>
      <c r="O64" s="219"/>
      <c r="P64" s="219"/>
      <c r="Q64" s="31"/>
      <c r="R64" s="31"/>
      <c r="S64" s="31"/>
      <c r="T64" s="31"/>
      <c r="U64" s="31"/>
      <c r="V64" s="31"/>
    </row>
    <row r="65" spans="1:22" hidden="1">
      <c r="A65" s="208" t="s">
        <v>78</v>
      </c>
      <c r="B65" s="208"/>
      <c r="C65" s="208"/>
      <c r="D65" s="208"/>
      <c r="E65" s="208"/>
      <c r="F65" s="73"/>
      <c r="G65" s="19"/>
      <c r="H65" s="23"/>
      <c r="I65" s="21"/>
      <c r="J65" s="21"/>
      <c r="K65" s="19"/>
      <c r="L65" s="82"/>
      <c r="M65" s="82"/>
      <c r="N65" s="82"/>
      <c r="O65" s="82"/>
      <c r="P65" s="82"/>
      <c r="Q65" s="31"/>
      <c r="R65" s="31"/>
      <c r="S65" s="31"/>
      <c r="T65" s="31"/>
      <c r="U65" s="31"/>
      <c r="V65" s="31"/>
    </row>
    <row r="66" spans="1:22">
      <c r="A66" s="216" t="s">
        <v>62</v>
      </c>
      <c r="B66" s="216"/>
      <c r="C66" s="216"/>
      <c r="D66" s="216"/>
      <c r="E66" s="216"/>
      <c r="F66" s="87">
        <f>SUM(F59:F65)</f>
        <v>117635.79999999999</v>
      </c>
      <c r="G66" s="64"/>
      <c r="H66" s="64"/>
      <c r="I66" s="21"/>
      <c r="J66" s="21"/>
      <c r="K66" s="59"/>
      <c r="L66" s="31"/>
      <c r="M66" s="31"/>
      <c r="N66" s="31"/>
      <c r="O66" s="31"/>
      <c r="P66" s="30"/>
      <c r="Q66" s="31"/>
      <c r="R66" s="31"/>
      <c r="S66" s="31"/>
      <c r="T66" s="31"/>
      <c r="U66" s="31"/>
      <c r="V66" s="31"/>
    </row>
    <row r="67" spans="1:22" hidden="1">
      <c r="A67" s="211" t="s">
        <v>63</v>
      </c>
      <c r="B67" s="211"/>
      <c r="C67" s="211"/>
      <c r="D67" s="211"/>
      <c r="E67" s="211"/>
      <c r="F67" s="211"/>
      <c r="G67" s="211"/>
      <c r="H67" s="211"/>
      <c r="I67" s="30"/>
      <c r="J67" s="30"/>
      <c r="K67" s="30"/>
      <c r="L67" s="30"/>
      <c r="M67" s="30"/>
      <c r="N67" s="30"/>
      <c r="O67" s="30"/>
      <c r="P67" s="31"/>
      <c r="Q67" s="31"/>
      <c r="R67" s="31"/>
      <c r="S67" s="31"/>
      <c r="T67" s="31"/>
      <c r="U67" s="31"/>
      <c r="V67" s="31"/>
    </row>
    <row r="68" spans="1:22" ht="15.75" thickBot="1">
      <c r="A68" s="214"/>
      <c r="B68" s="214"/>
      <c r="C68" s="214"/>
      <c r="D68" s="214"/>
      <c r="E68" s="214"/>
      <c r="F68" s="214"/>
      <c r="G68" s="214"/>
      <c r="H68" s="214"/>
      <c r="I68" s="214"/>
      <c r="J68" s="214"/>
      <c r="K68" s="214"/>
      <c r="L68" s="214"/>
      <c r="M68" s="214"/>
      <c r="N68" s="214"/>
      <c r="O68" s="214"/>
      <c r="P68" s="31"/>
      <c r="Q68" s="31"/>
      <c r="R68" s="31"/>
      <c r="S68" s="31"/>
      <c r="T68" s="31"/>
      <c r="U68" s="31"/>
      <c r="V68" s="31"/>
    </row>
    <row r="69" spans="1:22" ht="15.75" thickBot="1">
      <c r="A69" s="222" t="s">
        <v>103</v>
      </c>
      <c r="B69" s="222"/>
      <c r="C69" s="222"/>
      <c r="D69" s="222"/>
      <c r="E69" s="222"/>
      <c r="F69" s="222"/>
      <c r="G69" s="222"/>
      <c r="H69" s="222"/>
      <c r="I69" s="222"/>
      <c r="J69" s="222"/>
      <c r="K69" s="222"/>
      <c r="L69" s="227"/>
      <c r="M69" s="227"/>
      <c r="N69" s="227"/>
      <c r="O69" s="227"/>
      <c r="P69" s="31"/>
      <c r="Q69" s="31"/>
      <c r="R69" s="31"/>
      <c r="S69" s="31"/>
      <c r="T69" s="31"/>
      <c r="U69" s="31"/>
      <c r="V69" s="31"/>
    </row>
    <row r="70" spans="1:22" ht="15.75" thickBot="1">
      <c r="A70" s="222"/>
      <c r="B70" s="222"/>
      <c r="C70" s="222"/>
      <c r="D70" s="222"/>
      <c r="E70" s="222"/>
      <c r="F70" s="222"/>
      <c r="G70" s="222"/>
      <c r="H70" s="222"/>
      <c r="I70" s="222"/>
      <c r="J70" s="222"/>
      <c r="K70" s="222"/>
      <c r="L70" s="227"/>
      <c r="M70" s="227"/>
      <c r="N70" s="227"/>
      <c r="O70" s="227"/>
      <c r="P70" s="31"/>
      <c r="Q70" s="31"/>
      <c r="R70" s="31"/>
      <c r="S70" s="31"/>
      <c r="T70" s="31"/>
      <c r="U70" s="31"/>
      <c r="V70" s="31"/>
    </row>
    <row r="71" spans="1:22">
      <c r="A71" s="31"/>
      <c r="B71" s="31"/>
      <c r="C71" s="16"/>
      <c r="D71" s="31"/>
      <c r="E71" s="31"/>
      <c r="F71" s="31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</row>
    <row r="72" spans="1:22" ht="27" customHeight="1">
      <c r="A72" s="211" t="s">
        <v>80</v>
      </c>
      <c r="B72" s="211"/>
      <c r="C72" s="211"/>
      <c r="D72" s="211"/>
      <c r="E72" s="211"/>
      <c r="F72" s="211"/>
      <c r="G72" s="211"/>
      <c r="H72" s="211"/>
      <c r="I72" s="218"/>
      <c r="J72" s="218"/>
      <c r="K72" s="218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</row>
    <row r="73" spans="1:22">
      <c r="A73" s="31"/>
      <c r="B73" s="31"/>
      <c r="C73" s="16"/>
      <c r="D73" s="31"/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</row>
    <row r="74" spans="1:22">
      <c r="A74" s="31"/>
      <c r="B74" s="31"/>
      <c r="C74" s="16"/>
      <c r="D74" s="31"/>
      <c r="E74" s="31"/>
      <c r="F74" s="31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</row>
    <row r="75" spans="1:22">
      <c r="A75" s="31"/>
      <c r="B75" s="31"/>
      <c r="C75" s="16"/>
      <c r="D75" s="31"/>
      <c r="E75" s="31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</row>
    <row r="76" spans="1:22">
      <c r="A76" s="31"/>
      <c r="B76" s="31"/>
      <c r="C76" s="16"/>
      <c r="D76" s="212" t="s">
        <v>81</v>
      </c>
      <c r="E76" s="212"/>
      <c r="F76" s="212"/>
      <c r="I76" s="212" t="s">
        <v>82</v>
      </c>
      <c r="J76" s="212"/>
      <c r="K76" s="212"/>
      <c r="L76" s="212"/>
      <c r="M76" s="31"/>
      <c r="N76" s="31"/>
      <c r="O76" s="31"/>
      <c r="P76" s="31"/>
      <c r="Q76" s="31"/>
      <c r="R76" s="31"/>
      <c r="S76" s="31"/>
      <c r="T76" s="31"/>
      <c r="U76" s="31"/>
      <c r="V76" s="31"/>
    </row>
    <row r="77" spans="1:22">
      <c r="A77" s="31"/>
      <c r="B77" s="31"/>
      <c r="C77" s="16"/>
      <c r="D77" s="212" t="s">
        <v>83</v>
      </c>
      <c r="E77" s="212"/>
      <c r="F77" s="212"/>
      <c r="I77" s="212" t="s">
        <v>84</v>
      </c>
      <c r="J77" s="212"/>
      <c r="K77" s="212"/>
      <c r="L77" s="212"/>
      <c r="M77" s="31"/>
      <c r="N77" s="31"/>
      <c r="O77" s="31"/>
      <c r="P77" s="31"/>
      <c r="Q77" s="31"/>
      <c r="R77" s="31"/>
      <c r="S77" s="31"/>
      <c r="T77" s="31"/>
      <c r="U77" s="31"/>
      <c r="V77" s="31"/>
    </row>
  </sheetData>
  <autoFilter ref="A58:K67" xr:uid="{AD06B62E-97B4-4272-9ED7-EF0539B5A79B}">
    <filterColumn colId="0" showButton="0"/>
    <filterColumn colId="1" showButton="0"/>
    <filterColumn colId="2" showButton="0"/>
    <filterColumn colId="3" showButton="0"/>
    <filterColumn colId="5">
      <customFilters>
        <customFilter operator="notEqual" val=" "/>
      </customFilters>
    </filterColumn>
  </autoFilter>
  <mergeCells count="59">
    <mergeCell ref="A14:V14"/>
    <mergeCell ref="A1:V1"/>
    <mergeCell ref="A3:V3"/>
    <mergeCell ref="A5:V5"/>
    <mergeCell ref="A6:N6"/>
    <mergeCell ref="A7:N7"/>
    <mergeCell ref="A8:V8"/>
    <mergeCell ref="A9:N9"/>
    <mergeCell ref="A10:N10"/>
    <mergeCell ref="A11:V11"/>
    <mergeCell ref="A12:N12"/>
    <mergeCell ref="A13:V13"/>
    <mergeCell ref="V20:V21"/>
    <mergeCell ref="A48:E48"/>
    <mergeCell ref="A15:O15"/>
    <mergeCell ref="A16:V16"/>
    <mergeCell ref="A17:V17"/>
    <mergeCell ref="A18:V18"/>
    <mergeCell ref="A19:A21"/>
    <mergeCell ref="C19:V19"/>
    <mergeCell ref="B20:B21"/>
    <mergeCell ref="C20:C21"/>
    <mergeCell ref="D20:F20"/>
    <mergeCell ref="G20:I20"/>
    <mergeCell ref="A55:E55"/>
    <mergeCell ref="K20:N20"/>
    <mergeCell ref="O20:P20"/>
    <mergeCell ref="R20:S20"/>
    <mergeCell ref="T20:U20"/>
    <mergeCell ref="A49:E50"/>
    <mergeCell ref="A51:E51"/>
    <mergeCell ref="A52:E52"/>
    <mergeCell ref="A53:E53"/>
    <mergeCell ref="A54:E54"/>
    <mergeCell ref="A57:K57"/>
    <mergeCell ref="A58:E58"/>
    <mergeCell ref="A59:E59"/>
    <mergeCell ref="L59:P59"/>
    <mergeCell ref="A60:E60"/>
    <mergeCell ref="L60:P60"/>
    <mergeCell ref="A61:E61"/>
    <mergeCell ref="L61:P61"/>
    <mergeCell ref="A62:E62"/>
    <mergeCell ref="L62:P62"/>
    <mergeCell ref="A63:E63"/>
    <mergeCell ref="L63:P63"/>
    <mergeCell ref="D77:F77"/>
    <mergeCell ref="I77:L77"/>
    <mergeCell ref="A64:E64"/>
    <mergeCell ref="L64:P64"/>
    <mergeCell ref="A65:E65"/>
    <mergeCell ref="A66:E66"/>
    <mergeCell ref="A67:H67"/>
    <mergeCell ref="A68:O68"/>
    <mergeCell ref="A69:K70"/>
    <mergeCell ref="L69:O70"/>
    <mergeCell ref="D76:F76"/>
    <mergeCell ref="I76:L76"/>
    <mergeCell ref="A72:K72"/>
  </mergeCells>
  <pageMargins left="0.511811024" right="0.511811024" top="0.78740157499999996" bottom="0.78740157499999996" header="0.31496062000000002" footer="0.31496062000000002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4911E8-933A-4261-8B17-DDE8E071E816}">
  <sheetPr filterMode="1">
    <tabColor rgb="FFFFC000"/>
  </sheetPr>
  <dimension ref="A1:W92"/>
  <sheetViews>
    <sheetView zoomScaleNormal="100" workbookViewId="0">
      <selection sqref="A1:V86"/>
    </sheetView>
  </sheetViews>
  <sheetFormatPr defaultColWidth="11.5703125" defaultRowHeight="15"/>
  <cols>
    <col min="2" max="2" width="14.5703125" customWidth="1"/>
    <col min="3" max="3" width="14.28515625" customWidth="1"/>
    <col min="4" max="4" width="14" customWidth="1"/>
    <col min="5" max="5" width="12.140625" customWidth="1"/>
    <col min="7" max="7" width="15" customWidth="1"/>
    <col min="8" max="8" width="16.7109375" customWidth="1"/>
    <col min="11" max="11" width="16.5703125" customWidth="1"/>
    <col min="12" max="12" width="15.5703125" customWidth="1"/>
    <col min="13" max="13" width="12.140625" customWidth="1"/>
    <col min="16" max="16" width="12.28515625" customWidth="1"/>
    <col min="19" max="19" width="12.140625" customWidth="1"/>
    <col min="20" max="21" width="13" customWidth="1"/>
    <col min="22" max="22" width="14.42578125" customWidth="1"/>
  </cols>
  <sheetData>
    <row r="1" spans="1:22" ht="26.2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00"/>
    </row>
    <row r="2" spans="1:22" ht="9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07"/>
      <c r="P2" s="107"/>
      <c r="Q2" s="107"/>
      <c r="R2" s="107"/>
      <c r="S2" s="107"/>
      <c r="T2" s="107"/>
      <c r="U2" s="107"/>
      <c r="V2" s="107"/>
    </row>
    <row r="3" spans="1:22">
      <c r="A3" s="201" t="s">
        <v>156</v>
      </c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</row>
    <row r="4" spans="1:22" ht="8.2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07"/>
      <c r="P4" s="107"/>
      <c r="Q4" s="107"/>
      <c r="R4" s="107"/>
      <c r="S4" s="107"/>
      <c r="T4" s="107"/>
      <c r="U4" s="107"/>
      <c r="V4" s="107"/>
    </row>
    <row r="5" spans="1:22">
      <c r="A5" s="196" t="s">
        <v>2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196"/>
      <c r="R5" s="196"/>
      <c r="S5" s="196"/>
      <c r="T5" s="196"/>
      <c r="U5" s="196"/>
      <c r="V5" s="196"/>
    </row>
    <row r="6" spans="1:22">
      <c r="A6" s="197" t="s">
        <v>3</v>
      </c>
      <c r="B6" s="197"/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7"/>
      <c r="N6" s="197"/>
      <c r="O6" s="107"/>
      <c r="P6" s="107"/>
      <c r="Q6" s="107"/>
      <c r="R6" s="107"/>
      <c r="S6" s="107"/>
      <c r="T6" s="107"/>
      <c r="U6" s="107"/>
      <c r="V6" s="107"/>
    </row>
    <row r="7" spans="1:22" ht="7.5" customHeight="1">
      <c r="A7" s="198"/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07"/>
      <c r="P7" s="107"/>
      <c r="Q7" s="107"/>
      <c r="R7" s="107"/>
      <c r="S7" s="107"/>
      <c r="T7" s="107"/>
      <c r="U7" s="107"/>
      <c r="V7" s="107"/>
    </row>
    <row r="8" spans="1:22">
      <c r="A8" s="196" t="s">
        <v>155</v>
      </c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  <c r="V8" s="196"/>
    </row>
    <row r="9" spans="1:22">
      <c r="A9" s="197" t="s">
        <v>154</v>
      </c>
      <c r="B9" s="197"/>
      <c r="C9" s="197"/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107"/>
      <c r="P9" s="107"/>
      <c r="Q9" s="107"/>
      <c r="R9" s="107"/>
      <c r="S9" s="107"/>
      <c r="T9" s="107"/>
      <c r="U9" s="107"/>
      <c r="V9" s="107"/>
    </row>
    <row r="10" spans="1:22" ht="8.25" customHeight="1">
      <c r="A10" s="198"/>
      <c r="B10" s="198"/>
      <c r="C10" s="198"/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107"/>
      <c r="P10" s="107"/>
      <c r="Q10" s="107"/>
      <c r="R10" s="107"/>
      <c r="S10" s="107"/>
      <c r="T10" s="107"/>
      <c r="U10" s="107"/>
      <c r="V10" s="107"/>
    </row>
    <row r="11" spans="1:22">
      <c r="A11" s="196" t="s">
        <v>171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6"/>
      <c r="Q11" s="196"/>
      <c r="R11" s="196"/>
      <c r="S11" s="196"/>
      <c r="T11" s="196"/>
      <c r="U11" s="196"/>
      <c r="V11" s="196"/>
    </row>
    <row r="12" spans="1:22" ht="8.25" customHeight="1" thickBot="1">
      <c r="A12" s="107"/>
      <c r="B12" s="107"/>
      <c r="C12" s="35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35"/>
      <c r="O12" s="107"/>
      <c r="P12" s="107"/>
      <c r="Q12" s="107"/>
      <c r="R12" s="107"/>
      <c r="S12" s="107"/>
      <c r="T12" s="107"/>
      <c r="U12" s="107"/>
      <c r="V12" s="107"/>
    </row>
    <row r="13" spans="1:22" ht="12.75" customHeight="1" thickBot="1">
      <c r="A13" s="199" t="s">
        <v>176</v>
      </c>
      <c r="B13" s="199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</row>
    <row r="14" spans="1:22" ht="40.5" customHeight="1" thickBot="1">
      <c r="A14" s="199" t="s">
        <v>203</v>
      </c>
      <c r="B14" s="199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</row>
    <row r="15" spans="1:22" ht="19.5" customHeight="1" thickBot="1">
      <c r="A15" s="203"/>
      <c r="B15" s="203"/>
      <c r="C15" s="203"/>
      <c r="D15" s="203"/>
      <c r="E15" s="203"/>
      <c r="F15" s="203"/>
      <c r="G15" s="203"/>
      <c r="H15" s="203"/>
      <c r="I15" s="203"/>
      <c r="J15" s="203"/>
      <c r="K15" s="203"/>
      <c r="L15" s="203"/>
      <c r="M15" s="203"/>
      <c r="N15" s="203"/>
      <c r="O15" s="203"/>
      <c r="P15" s="106"/>
      <c r="Q15" s="106"/>
      <c r="R15" s="106"/>
      <c r="S15" s="106"/>
      <c r="T15" s="106"/>
      <c r="U15" s="106"/>
      <c r="V15" s="106"/>
    </row>
    <row r="16" spans="1:22" ht="18.75" customHeight="1" thickBot="1">
      <c r="A16" s="199" t="s">
        <v>175</v>
      </c>
      <c r="B16" s="199"/>
      <c r="C16" s="199"/>
      <c r="D16" s="199"/>
      <c r="E16" s="199"/>
      <c r="F16" s="199"/>
      <c r="G16" s="199"/>
      <c r="H16" s="199"/>
      <c r="I16" s="199"/>
      <c r="J16" s="199"/>
      <c r="K16" s="199"/>
      <c r="L16" s="199"/>
      <c r="M16" s="199"/>
      <c r="N16" s="199"/>
      <c r="O16" s="199"/>
      <c r="P16" s="199"/>
      <c r="Q16" s="199"/>
      <c r="R16" s="199"/>
      <c r="S16" s="199"/>
      <c r="T16" s="199"/>
      <c r="U16" s="199"/>
      <c r="V16" s="199"/>
    </row>
    <row r="17" spans="1:22" ht="24.75" customHeight="1" thickBot="1">
      <c r="A17" s="199" t="s">
        <v>4</v>
      </c>
      <c r="B17" s="199"/>
      <c r="C17" s="199"/>
      <c r="D17" s="199"/>
      <c r="E17" s="199"/>
      <c r="F17" s="199"/>
      <c r="G17" s="199"/>
      <c r="H17" s="199"/>
      <c r="I17" s="199"/>
      <c r="J17" s="199"/>
      <c r="K17" s="199"/>
      <c r="L17" s="199"/>
      <c r="M17" s="199"/>
      <c r="N17" s="199"/>
      <c r="O17" s="199"/>
      <c r="P17" s="199"/>
      <c r="Q17" s="199"/>
      <c r="R17" s="199"/>
      <c r="S17" s="199"/>
      <c r="T17" s="199"/>
      <c r="U17" s="199"/>
      <c r="V17" s="199"/>
    </row>
    <row r="18" spans="1:22" ht="12.75" customHeight="1" thickBot="1">
      <c r="A18" s="204" t="s">
        <v>5</v>
      </c>
      <c r="B18" s="204"/>
      <c r="C18" s="204"/>
      <c r="D18" s="204"/>
      <c r="E18" s="204"/>
      <c r="F18" s="204"/>
      <c r="G18" s="204"/>
      <c r="H18" s="204"/>
      <c r="I18" s="204"/>
      <c r="J18" s="204"/>
      <c r="K18" s="204"/>
      <c r="L18" s="204"/>
      <c r="M18" s="204"/>
      <c r="N18" s="204"/>
      <c r="O18" s="204"/>
      <c r="P18" s="204"/>
      <c r="Q18" s="204"/>
      <c r="R18" s="204"/>
      <c r="S18" s="204"/>
      <c r="T18" s="204"/>
      <c r="U18" s="204"/>
      <c r="V18" s="204"/>
    </row>
    <row r="19" spans="1:22" ht="12.75" customHeight="1" thickBot="1">
      <c r="A19" s="205" t="s">
        <v>6</v>
      </c>
      <c r="B19" s="2"/>
      <c r="C19" s="206" t="s">
        <v>7</v>
      </c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6"/>
      <c r="S19" s="206"/>
      <c r="T19" s="206"/>
      <c r="U19" s="206"/>
      <c r="V19" s="206"/>
    </row>
    <row r="20" spans="1:22" ht="102.75" customHeight="1" thickBot="1">
      <c r="A20" s="205"/>
      <c r="B20" s="131" t="s">
        <v>8</v>
      </c>
      <c r="C20" s="202" t="s">
        <v>9</v>
      </c>
      <c r="D20" s="221" t="s">
        <v>10</v>
      </c>
      <c r="E20" s="221"/>
      <c r="F20" s="221"/>
      <c r="G20" s="221" t="s">
        <v>11</v>
      </c>
      <c r="H20" s="221"/>
      <c r="I20" s="221"/>
      <c r="J20" s="37" t="s">
        <v>12</v>
      </c>
      <c r="K20" s="221" t="s">
        <v>13</v>
      </c>
      <c r="L20" s="221"/>
      <c r="M20" s="221"/>
      <c r="N20" s="221"/>
      <c r="O20" s="221" t="s">
        <v>14</v>
      </c>
      <c r="P20" s="221"/>
      <c r="Q20" s="37" t="s">
        <v>15</v>
      </c>
      <c r="R20" s="221" t="s">
        <v>16</v>
      </c>
      <c r="S20" s="221"/>
      <c r="T20" s="221" t="s">
        <v>17</v>
      </c>
      <c r="U20" s="221"/>
      <c r="V20" s="202" t="s">
        <v>18</v>
      </c>
    </row>
    <row r="21" spans="1:22" ht="58.5" customHeight="1" thickBot="1">
      <c r="A21" s="205"/>
      <c r="B21" s="131"/>
      <c r="C21" s="202"/>
      <c r="D21" s="4" t="s">
        <v>19</v>
      </c>
      <c r="E21" s="4" t="s">
        <v>20</v>
      </c>
      <c r="F21" s="4" t="s">
        <v>21</v>
      </c>
      <c r="G21" s="4" t="s">
        <v>19</v>
      </c>
      <c r="H21" s="4" t="s">
        <v>20</v>
      </c>
      <c r="I21" s="4" t="s">
        <v>21</v>
      </c>
      <c r="J21" s="4" t="s">
        <v>19</v>
      </c>
      <c r="K21" s="4" t="s">
        <v>22</v>
      </c>
      <c r="L21" s="4" t="s">
        <v>19</v>
      </c>
      <c r="M21" s="4" t="s">
        <v>20</v>
      </c>
      <c r="N21" s="4" t="s">
        <v>21</v>
      </c>
      <c r="O21" s="4" t="s">
        <v>19</v>
      </c>
      <c r="P21" s="4" t="s">
        <v>20</v>
      </c>
      <c r="Q21" s="4"/>
      <c r="R21" s="4" t="s">
        <v>19</v>
      </c>
      <c r="S21" s="4" t="s">
        <v>20</v>
      </c>
      <c r="T21" s="4" t="s">
        <v>19</v>
      </c>
      <c r="U21" s="4" t="s">
        <v>23</v>
      </c>
      <c r="V21" s="202"/>
    </row>
    <row r="22" spans="1:22" ht="15.75" thickBot="1">
      <c r="A22" s="5" t="s">
        <v>24</v>
      </c>
      <c r="B22" s="6">
        <v>1854521.28</v>
      </c>
      <c r="C22" s="163">
        <v>1854521.28</v>
      </c>
      <c r="D22" s="163">
        <v>5232534.6100000003</v>
      </c>
      <c r="E22" s="163"/>
      <c r="F22" s="163"/>
      <c r="G22" s="163">
        <v>3471032.56</v>
      </c>
      <c r="H22" s="163"/>
      <c r="I22" s="163"/>
      <c r="J22" s="163">
        <v>29245.57</v>
      </c>
      <c r="K22" s="5" t="s">
        <v>24</v>
      </c>
      <c r="L22" s="165">
        <v>1736516.28</v>
      </c>
      <c r="M22" s="184"/>
      <c r="N22" s="184"/>
      <c r="O22" s="184"/>
      <c r="P22" s="184"/>
      <c r="Q22" s="184"/>
      <c r="R22" s="169">
        <v>51167.11</v>
      </c>
      <c r="S22" s="169"/>
      <c r="T22" s="169"/>
      <c r="U22" s="184"/>
      <c r="V22" s="177">
        <f t="shared" ref="V22:V53" si="0">((L22+M22+N22)-O22-P22-Q22+(R22+S22+T22+U22))</f>
        <v>1787683.3900000001</v>
      </c>
    </row>
    <row r="23" spans="1:22" ht="15.75" thickBot="1">
      <c r="A23" s="5" t="s">
        <v>25</v>
      </c>
      <c r="B23" s="117">
        <v>1858043.67</v>
      </c>
      <c r="C23" s="163">
        <v>1858043.67</v>
      </c>
      <c r="D23" s="163"/>
      <c r="E23" s="163"/>
      <c r="F23" s="163"/>
      <c r="G23" s="163">
        <v>1761502.05</v>
      </c>
      <c r="H23" s="163"/>
      <c r="I23" s="163"/>
      <c r="J23" s="163">
        <v>25803.52</v>
      </c>
      <c r="K23" s="5" t="s">
        <v>25</v>
      </c>
      <c r="L23" s="165">
        <v>1744516.28</v>
      </c>
      <c r="M23" s="165"/>
      <c r="N23" s="165"/>
      <c r="O23" s="165"/>
      <c r="P23" s="165"/>
      <c r="Q23" s="165"/>
      <c r="R23" s="169"/>
      <c r="S23" s="169"/>
      <c r="T23" s="169">
        <v>12402.39</v>
      </c>
      <c r="U23" s="165"/>
      <c r="V23" s="177">
        <f t="shared" si="0"/>
        <v>1756918.67</v>
      </c>
    </row>
    <row r="24" spans="1:22" ht="15.75" thickBot="1">
      <c r="A24" s="5" t="s">
        <v>25</v>
      </c>
      <c r="B24" s="117"/>
      <c r="C24" s="163"/>
      <c r="D24" s="163"/>
      <c r="E24" s="163"/>
      <c r="F24" s="163"/>
      <c r="G24" s="163"/>
      <c r="H24" s="163"/>
      <c r="I24" s="163"/>
      <c r="J24" s="163"/>
      <c r="K24" s="5" t="s">
        <v>24</v>
      </c>
      <c r="L24" s="165">
        <v>6985.77</v>
      </c>
      <c r="M24" s="165"/>
      <c r="N24" s="165"/>
      <c r="O24" s="165"/>
      <c r="P24" s="165"/>
      <c r="Q24" s="165"/>
      <c r="R24" s="169"/>
      <c r="S24" s="169"/>
      <c r="T24" s="169"/>
      <c r="U24" s="165"/>
      <c r="V24" s="177">
        <f t="shared" si="0"/>
        <v>6985.77</v>
      </c>
    </row>
    <row r="25" spans="1:22" ht="15.75" thickBot="1">
      <c r="A25" s="5" t="s">
        <v>26</v>
      </c>
      <c r="B25" s="11">
        <v>1858043.67</v>
      </c>
      <c r="C25" s="163">
        <v>1858043.67</v>
      </c>
      <c r="D25" s="163">
        <v>2441773.06</v>
      </c>
      <c r="E25" s="163"/>
      <c r="F25" s="163"/>
      <c r="G25" s="163">
        <v>71768.66</v>
      </c>
      <c r="H25" s="163"/>
      <c r="I25" s="163"/>
      <c r="J25" s="163">
        <v>25318.54</v>
      </c>
      <c r="K25" s="5" t="s">
        <v>26</v>
      </c>
      <c r="L25" s="165">
        <v>1744516.28</v>
      </c>
      <c r="M25" s="165"/>
      <c r="N25" s="165"/>
      <c r="O25" s="165"/>
      <c r="P25" s="165"/>
      <c r="Q25" s="165"/>
      <c r="R25" s="169">
        <v>74259.39</v>
      </c>
      <c r="S25" s="169"/>
      <c r="T25" s="169"/>
      <c r="U25" s="165"/>
      <c r="V25" s="177">
        <f t="shared" si="0"/>
        <v>1818775.67</v>
      </c>
    </row>
    <row r="26" spans="1:22" ht="15.75" thickBot="1">
      <c r="A26" s="5" t="s">
        <v>26</v>
      </c>
      <c r="B26" s="11"/>
      <c r="C26" s="163"/>
      <c r="D26" s="163"/>
      <c r="E26" s="163"/>
      <c r="F26" s="163"/>
      <c r="G26" s="163"/>
      <c r="H26" s="163"/>
      <c r="I26" s="163"/>
      <c r="J26" s="163"/>
      <c r="K26" s="5" t="s">
        <v>24</v>
      </c>
      <c r="L26" s="165">
        <v>71768.66</v>
      </c>
      <c r="M26" s="165"/>
      <c r="N26" s="165"/>
      <c r="O26" s="165"/>
      <c r="P26" s="165"/>
      <c r="Q26" s="165"/>
      <c r="R26" s="165"/>
      <c r="S26" s="165"/>
      <c r="T26" s="165"/>
      <c r="U26" s="165"/>
      <c r="V26" s="177">
        <f t="shared" si="0"/>
        <v>71768.66</v>
      </c>
    </row>
    <row r="27" spans="1:22" ht="15.75" thickBot="1">
      <c r="A27" s="5" t="s">
        <v>27</v>
      </c>
      <c r="B27" s="11">
        <v>1858163.67</v>
      </c>
      <c r="C27" s="163">
        <v>1858163.67</v>
      </c>
      <c r="D27" s="164">
        <v>10974601.74</v>
      </c>
      <c r="E27" s="163"/>
      <c r="F27" s="163"/>
      <c r="G27" s="163">
        <v>3563229.04</v>
      </c>
      <c r="H27" s="163"/>
      <c r="I27" s="163"/>
      <c r="J27" s="163">
        <v>26629.7</v>
      </c>
      <c r="K27" s="5"/>
      <c r="L27" s="165"/>
      <c r="M27" s="165"/>
      <c r="N27" s="165"/>
      <c r="O27" s="165"/>
      <c r="P27" s="165"/>
      <c r="Q27" s="165"/>
      <c r="R27" s="165"/>
      <c r="S27" s="165"/>
      <c r="T27" s="165"/>
      <c r="U27" s="165"/>
      <c r="V27" s="177">
        <f t="shared" si="0"/>
        <v>0</v>
      </c>
    </row>
    <row r="28" spans="1:22" ht="15.75" thickBot="1">
      <c r="A28" s="5" t="s">
        <v>27</v>
      </c>
      <c r="B28" s="11"/>
      <c r="C28" s="163"/>
      <c r="D28" s="163"/>
      <c r="E28" s="163"/>
      <c r="F28" s="163"/>
      <c r="G28" s="163"/>
      <c r="H28" s="163"/>
      <c r="I28" s="163"/>
      <c r="J28" s="163"/>
      <c r="K28" s="5" t="s">
        <v>25</v>
      </c>
      <c r="L28" s="165">
        <v>74196.479999999996</v>
      </c>
      <c r="M28" s="165"/>
      <c r="N28" s="165"/>
      <c r="O28" s="165"/>
      <c r="P28" s="165"/>
      <c r="Q28" s="165"/>
      <c r="R28" s="165"/>
      <c r="S28" s="165"/>
      <c r="T28" s="165"/>
      <c r="U28" s="165"/>
      <c r="V28" s="177">
        <f t="shared" si="0"/>
        <v>74196.479999999996</v>
      </c>
    </row>
    <row r="29" spans="1:22" ht="15.75" thickBot="1">
      <c r="A29" s="5" t="s">
        <v>27</v>
      </c>
      <c r="B29" s="11"/>
      <c r="C29" s="163"/>
      <c r="D29" s="163"/>
      <c r="E29" s="163"/>
      <c r="F29" s="163"/>
      <c r="G29" s="163"/>
      <c r="H29" s="163"/>
      <c r="I29" s="163"/>
      <c r="J29" s="163"/>
      <c r="K29" s="5" t="s">
        <v>27</v>
      </c>
      <c r="L29" s="165">
        <v>1744516.28</v>
      </c>
      <c r="M29" s="165"/>
      <c r="N29" s="165"/>
      <c r="O29" s="165"/>
      <c r="P29" s="165"/>
      <c r="Q29" s="165"/>
      <c r="R29" s="165"/>
      <c r="S29" s="165"/>
      <c r="T29" s="165"/>
      <c r="U29" s="165"/>
      <c r="V29" s="177">
        <f t="shared" si="0"/>
        <v>1744516.28</v>
      </c>
    </row>
    <row r="30" spans="1:22" ht="15.75" thickBot="1">
      <c r="A30" s="5" t="s">
        <v>28</v>
      </c>
      <c r="B30" s="11">
        <v>1859168.67</v>
      </c>
      <c r="C30" s="163">
        <v>1859168.67</v>
      </c>
      <c r="D30" s="163"/>
      <c r="E30" s="163"/>
      <c r="F30" s="163"/>
      <c r="G30" s="163">
        <v>1819197.74</v>
      </c>
      <c r="H30" s="163"/>
      <c r="I30" s="163"/>
      <c r="J30" s="163">
        <v>27147.25</v>
      </c>
      <c r="K30" s="5" t="s">
        <v>26</v>
      </c>
      <c r="L30" s="165">
        <v>74681.460000000006</v>
      </c>
      <c r="M30" s="165"/>
      <c r="N30" s="165"/>
      <c r="O30" s="165"/>
      <c r="P30" s="165"/>
      <c r="Q30" s="165"/>
      <c r="R30" s="165"/>
      <c r="S30" s="165"/>
      <c r="T30" s="165"/>
      <c r="U30" s="165"/>
      <c r="V30" s="177">
        <f t="shared" si="0"/>
        <v>74681.460000000006</v>
      </c>
    </row>
    <row r="31" spans="1:22" ht="15.75" thickBot="1">
      <c r="A31" s="5" t="s">
        <v>28</v>
      </c>
      <c r="B31" s="11"/>
      <c r="C31" s="163"/>
      <c r="D31" s="163"/>
      <c r="E31" s="163"/>
      <c r="F31" s="163"/>
      <c r="G31" s="163"/>
      <c r="H31" s="163"/>
      <c r="I31" s="163"/>
      <c r="J31" s="163"/>
      <c r="K31" s="5"/>
      <c r="L31" s="165"/>
      <c r="M31" s="165"/>
      <c r="N31" s="165"/>
      <c r="O31" s="165"/>
      <c r="P31" s="165"/>
      <c r="Q31" s="165"/>
      <c r="R31" s="165"/>
      <c r="S31" s="165"/>
      <c r="T31" s="165"/>
      <c r="U31" s="165"/>
      <c r="V31" s="177">
        <f t="shared" si="0"/>
        <v>0</v>
      </c>
    </row>
    <row r="32" spans="1:22" ht="15.75" thickBot="1">
      <c r="A32" s="5" t="s">
        <v>28</v>
      </c>
      <c r="B32" s="11"/>
      <c r="C32" s="163"/>
      <c r="D32" s="163"/>
      <c r="E32" s="163"/>
      <c r="F32" s="163"/>
      <c r="G32" s="163"/>
      <c r="H32" s="163"/>
      <c r="I32" s="163"/>
      <c r="J32" s="163"/>
      <c r="K32" s="5" t="s">
        <v>28</v>
      </c>
      <c r="L32" s="165">
        <v>1744516.28</v>
      </c>
      <c r="M32" s="165"/>
      <c r="N32" s="165"/>
      <c r="O32" s="165"/>
      <c r="P32" s="165"/>
      <c r="Q32" s="165"/>
      <c r="R32" s="165"/>
      <c r="S32" s="165"/>
      <c r="T32" s="165"/>
      <c r="U32" s="165"/>
      <c r="V32" s="177">
        <f t="shared" si="0"/>
        <v>1744516.28</v>
      </c>
    </row>
    <row r="33" spans="1:22" ht="15.75" thickBot="1">
      <c r="A33" s="5" t="s">
        <v>29</v>
      </c>
      <c r="B33" s="11">
        <v>1858311.06</v>
      </c>
      <c r="C33" s="163">
        <v>1858311.06</v>
      </c>
      <c r="D33" s="163"/>
      <c r="E33" s="163"/>
      <c r="F33" s="163"/>
      <c r="G33" s="163"/>
      <c r="H33" s="163"/>
      <c r="I33" s="163"/>
      <c r="J33" s="163">
        <v>24953.5</v>
      </c>
      <c r="K33" s="42">
        <v>45444</v>
      </c>
      <c r="L33" s="165">
        <v>1744516.28</v>
      </c>
      <c r="M33" s="165"/>
      <c r="N33" s="165"/>
      <c r="O33" s="165"/>
      <c r="P33" s="165"/>
      <c r="Q33" s="165"/>
      <c r="R33" s="165"/>
      <c r="S33" s="165"/>
      <c r="T33" s="165"/>
      <c r="U33" s="165"/>
      <c r="V33" s="177">
        <f t="shared" si="0"/>
        <v>1744516.28</v>
      </c>
    </row>
    <row r="34" spans="1:22" ht="15.75" thickBot="1">
      <c r="A34" s="5" t="s">
        <v>30</v>
      </c>
      <c r="B34" s="11">
        <v>1858311.06</v>
      </c>
      <c r="C34" s="163">
        <v>1858311.06</v>
      </c>
      <c r="D34" s="163">
        <v>28447.17</v>
      </c>
      <c r="E34" s="163">
        <v>68833.17</v>
      </c>
      <c r="F34" s="163"/>
      <c r="G34" s="163">
        <v>3654702.78</v>
      </c>
      <c r="H34" s="163">
        <v>45484.02</v>
      </c>
      <c r="I34" s="163"/>
      <c r="J34" s="163">
        <v>23201.25</v>
      </c>
      <c r="K34" s="5" t="s">
        <v>30</v>
      </c>
      <c r="L34" s="165">
        <v>1744516.28</v>
      </c>
      <c r="M34" s="165">
        <v>45484.02</v>
      </c>
      <c r="N34" s="165"/>
      <c r="O34" s="165"/>
      <c r="P34" s="165"/>
      <c r="Q34" s="165"/>
      <c r="R34" s="165"/>
      <c r="S34" s="165"/>
      <c r="T34" s="165"/>
      <c r="U34" s="165"/>
      <c r="V34" s="177">
        <f t="shared" si="0"/>
        <v>1790000.3</v>
      </c>
    </row>
    <row r="35" spans="1:22" ht="15.75" thickBot="1">
      <c r="A35" s="5" t="s">
        <v>30</v>
      </c>
      <c r="B35" s="11"/>
      <c r="C35" s="163"/>
      <c r="D35" s="163"/>
      <c r="E35" s="163"/>
      <c r="F35" s="163"/>
      <c r="G35" s="163"/>
      <c r="H35" s="163"/>
      <c r="I35" s="163"/>
      <c r="J35" s="163"/>
      <c r="K35" s="42">
        <v>45444</v>
      </c>
      <c r="L35" s="165">
        <v>13794.78</v>
      </c>
      <c r="M35" s="165"/>
      <c r="N35" s="165"/>
      <c r="O35" s="165"/>
      <c r="P35" s="165"/>
      <c r="Q35" s="165"/>
      <c r="R35" s="165"/>
      <c r="S35" s="165"/>
      <c r="T35" s="165"/>
      <c r="U35" s="165"/>
      <c r="V35" s="177">
        <f t="shared" si="0"/>
        <v>13794.78</v>
      </c>
    </row>
    <row r="36" spans="1:22" ht="15.75" thickBot="1">
      <c r="A36" s="5" t="s">
        <v>30</v>
      </c>
      <c r="B36" s="11"/>
      <c r="C36" s="163"/>
      <c r="D36" s="163"/>
      <c r="E36" s="163"/>
      <c r="F36" s="163"/>
      <c r="G36" s="163"/>
      <c r="H36" s="163"/>
      <c r="I36" s="163"/>
      <c r="J36" s="163"/>
      <c r="K36" s="5" t="s">
        <v>28</v>
      </c>
      <c r="L36" s="165">
        <v>87505.14</v>
      </c>
      <c r="M36" s="165"/>
      <c r="N36" s="165"/>
      <c r="O36" s="165"/>
      <c r="P36" s="165"/>
      <c r="Q36" s="165"/>
      <c r="R36" s="165"/>
      <c r="S36" s="165"/>
      <c r="T36" s="165"/>
      <c r="U36" s="165"/>
      <c r="V36" s="177">
        <f t="shared" si="0"/>
        <v>87505.14</v>
      </c>
    </row>
    <row r="37" spans="1:22" ht="15.75" thickBot="1">
      <c r="A37" s="5" t="s">
        <v>30</v>
      </c>
      <c r="B37" s="11"/>
      <c r="C37" s="163"/>
      <c r="D37" s="163"/>
      <c r="E37" s="163"/>
      <c r="F37" s="163"/>
      <c r="G37" s="163"/>
      <c r="H37" s="163"/>
      <c r="I37" s="163"/>
      <c r="J37" s="163"/>
      <c r="K37" s="5" t="s">
        <v>27</v>
      </c>
      <c r="L37" s="165">
        <v>73370.3</v>
      </c>
      <c r="M37" s="165"/>
      <c r="N37" s="165"/>
      <c r="O37" s="165"/>
      <c r="P37" s="165"/>
      <c r="Q37" s="165"/>
      <c r="R37" s="165"/>
      <c r="S37" s="165"/>
      <c r="T37" s="165"/>
      <c r="U37" s="165"/>
      <c r="V37" s="177">
        <f t="shared" si="0"/>
        <v>73370.3</v>
      </c>
    </row>
    <row r="38" spans="1:22" ht="15.75" thickBot="1">
      <c r="A38" s="5" t="s">
        <v>31</v>
      </c>
      <c r="B38" s="11">
        <v>1860708.45</v>
      </c>
      <c r="C38" s="163">
        <v>1860708.45</v>
      </c>
      <c r="D38" s="163">
        <v>13794.78</v>
      </c>
      <c r="E38" s="163">
        <v>314757.63</v>
      </c>
      <c r="F38" s="163"/>
      <c r="G38" s="163">
        <v>1807316.22</v>
      </c>
      <c r="H38" s="163">
        <f>155474.23+140674.01</f>
        <v>296148.24</v>
      </c>
      <c r="I38" s="163"/>
      <c r="J38" s="163">
        <v>25498.32</v>
      </c>
      <c r="K38" s="5" t="s">
        <v>31</v>
      </c>
      <c r="L38" s="165">
        <v>1744516.28</v>
      </c>
      <c r="M38" s="165">
        <v>296148.24</v>
      </c>
      <c r="N38" s="165"/>
      <c r="O38" s="165"/>
      <c r="P38" s="165"/>
      <c r="Q38" s="165"/>
      <c r="R38" s="165"/>
      <c r="S38" s="165"/>
      <c r="T38" s="165"/>
      <c r="U38" s="165"/>
      <c r="V38" s="177">
        <f t="shared" si="0"/>
        <v>2040664.52</v>
      </c>
    </row>
    <row r="39" spans="1:22" ht="15.75" thickBot="1">
      <c r="A39" s="5" t="s">
        <v>31</v>
      </c>
      <c r="B39" s="11"/>
      <c r="C39" s="163"/>
      <c r="D39" s="163"/>
      <c r="E39" s="163"/>
      <c r="F39" s="163"/>
      <c r="G39" s="163"/>
      <c r="H39" s="163"/>
      <c r="I39" s="163"/>
      <c r="J39" s="163"/>
      <c r="K39" s="5" t="s">
        <v>30</v>
      </c>
      <c r="L39" s="165">
        <v>13794.78</v>
      </c>
      <c r="M39" s="165"/>
      <c r="N39" s="165"/>
      <c r="O39" s="165"/>
      <c r="P39" s="165"/>
      <c r="Q39" s="165"/>
      <c r="R39" s="165"/>
      <c r="S39" s="165"/>
      <c r="T39" s="165"/>
      <c r="U39" s="165"/>
      <c r="V39" s="177">
        <f t="shared" si="0"/>
        <v>13794.78</v>
      </c>
    </row>
    <row r="40" spans="1:22" ht="15.75" thickBot="1">
      <c r="A40" s="5" t="s">
        <v>32</v>
      </c>
      <c r="B40" s="11">
        <v>1860562.47</v>
      </c>
      <c r="C40" s="163">
        <v>1860562.47</v>
      </c>
      <c r="D40" s="163">
        <v>16192.17</v>
      </c>
      <c r="E40" s="163">
        <v>637371.22</v>
      </c>
      <c r="F40" s="163"/>
      <c r="G40" s="163">
        <v>16192.17</v>
      </c>
      <c r="H40" s="163">
        <v>679329.76</v>
      </c>
      <c r="I40" s="163"/>
      <c r="J40" s="163">
        <v>24854.390000000003</v>
      </c>
      <c r="K40" s="5" t="s">
        <v>31</v>
      </c>
      <c r="L40" s="165">
        <v>16192.17</v>
      </c>
      <c r="M40" s="165"/>
      <c r="N40" s="165"/>
      <c r="O40" s="165"/>
      <c r="P40" s="165"/>
      <c r="Q40" s="165"/>
      <c r="R40" s="165"/>
      <c r="S40" s="165"/>
      <c r="T40" s="165"/>
      <c r="U40" s="165"/>
      <c r="V40" s="177">
        <f t="shared" si="0"/>
        <v>16192.17</v>
      </c>
    </row>
    <row r="41" spans="1:22" ht="15.75" thickBot="1">
      <c r="A41" s="5" t="s">
        <v>32</v>
      </c>
      <c r="B41" s="11"/>
      <c r="C41" s="163"/>
      <c r="D41" s="163"/>
      <c r="E41" s="163"/>
      <c r="F41" s="163"/>
      <c r="G41" s="163"/>
      <c r="H41" s="163"/>
      <c r="I41" s="163"/>
      <c r="J41" s="163"/>
      <c r="K41" s="5" t="s">
        <v>32</v>
      </c>
      <c r="L41" s="165">
        <v>1784521.44</v>
      </c>
      <c r="M41" s="165">
        <v>679329.76</v>
      </c>
      <c r="N41" s="165"/>
      <c r="O41" s="165"/>
      <c r="P41" s="165"/>
      <c r="Q41" s="165"/>
      <c r="R41" s="165"/>
      <c r="S41" s="165"/>
      <c r="T41" s="165"/>
      <c r="U41" s="165"/>
      <c r="V41" s="177">
        <f t="shared" si="0"/>
        <v>2463851.2000000002</v>
      </c>
    </row>
    <row r="42" spans="1:22" ht="15.75" thickBot="1">
      <c r="A42" s="145">
        <v>45566</v>
      </c>
      <c r="B42" s="11"/>
      <c r="C42" s="163"/>
      <c r="D42" s="163"/>
      <c r="E42" s="163"/>
      <c r="F42" s="163"/>
      <c r="G42" s="163"/>
      <c r="H42" s="163"/>
      <c r="I42" s="163"/>
      <c r="J42" s="163"/>
      <c r="K42" s="144">
        <v>45292</v>
      </c>
      <c r="L42" s="165">
        <v>10005</v>
      </c>
      <c r="M42" s="165"/>
      <c r="N42" s="165"/>
      <c r="O42" s="165"/>
      <c r="P42" s="165"/>
      <c r="Q42" s="165"/>
      <c r="R42" s="165"/>
      <c r="S42" s="165"/>
      <c r="T42" s="165"/>
      <c r="U42" s="165"/>
      <c r="V42" s="177">
        <f t="shared" si="0"/>
        <v>10005</v>
      </c>
    </row>
    <row r="43" spans="1:22" ht="15.75" thickBot="1">
      <c r="A43" s="145">
        <v>45566</v>
      </c>
      <c r="B43" s="11"/>
      <c r="C43" s="163"/>
      <c r="D43" s="163"/>
      <c r="E43" s="163"/>
      <c r="F43" s="163"/>
      <c r="G43" s="163"/>
      <c r="H43" s="163"/>
      <c r="I43" s="163"/>
      <c r="J43" s="163"/>
      <c r="K43" s="144">
        <v>45323</v>
      </c>
      <c r="L43" s="165">
        <v>13527.39</v>
      </c>
      <c r="M43" s="165"/>
      <c r="N43" s="165"/>
      <c r="O43" s="165"/>
      <c r="P43" s="165"/>
      <c r="Q43" s="165"/>
      <c r="R43" s="165"/>
      <c r="S43" s="165"/>
      <c r="T43" s="165"/>
      <c r="U43" s="165"/>
      <c r="V43" s="177">
        <f t="shared" si="0"/>
        <v>13527.39</v>
      </c>
    </row>
    <row r="44" spans="1:22" ht="15.75" thickBot="1">
      <c r="A44" s="145">
        <v>45566</v>
      </c>
      <c r="B44" s="11"/>
      <c r="C44" s="163"/>
      <c r="D44" s="163"/>
      <c r="E44" s="163"/>
      <c r="F44" s="163"/>
      <c r="G44" s="163"/>
      <c r="H44" s="163"/>
      <c r="I44" s="163"/>
      <c r="J44" s="163"/>
      <c r="K44" s="144">
        <v>45352</v>
      </c>
      <c r="L44" s="165">
        <v>13527.39</v>
      </c>
      <c r="M44" s="165"/>
      <c r="N44" s="165"/>
      <c r="O44" s="165"/>
      <c r="P44" s="165"/>
      <c r="Q44" s="165"/>
      <c r="R44" s="165"/>
      <c r="S44" s="165"/>
      <c r="T44" s="165"/>
      <c r="U44" s="165"/>
      <c r="V44" s="177">
        <f t="shared" si="0"/>
        <v>13527.39</v>
      </c>
    </row>
    <row r="45" spans="1:22" ht="15.75" thickBot="1">
      <c r="A45" s="5" t="s">
        <v>33</v>
      </c>
      <c r="B45" s="11"/>
      <c r="C45" s="163"/>
      <c r="D45" s="163"/>
      <c r="E45" s="163"/>
      <c r="F45" s="163"/>
      <c r="G45" s="163"/>
      <c r="H45" s="163"/>
      <c r="I45" s="163"/>
      <c r="J45" s="163"/>
      <c r="K45" s="144" t="s">
        <v>27</v>
      </c>
      <c r="L45" s="165">
        <v>13647.39</v>
      </c>
      <c r="M45" s="165"/>
      <c r="N45" s="165"/>
      <c r="O45" s="165"/>
      <c r="P45" s="165"/>
      <c r="Q45" s="165"/>
      <c r="R45" s="165"/>
      <c r="S45" s="165"/>
      <c r="T45" s="165"/>
      <c r="U45" s="165"/>
      <c r="V45" s="177">
        <f t="shared" si="0"/>
        <v>13647.39</v>
      </c>
    </row>
    <row r="46" spans="1:22" ht="15.75" thickBot="1">
      <c r="A46" s="5" t="s">
        <v>33</v>
      </c>
      <c r="B46" s="11"/>
      <c r="C46" s="163"/>
      <c r="D46" s="163"/>
      <c r="E46" s="163"/>
      <c r="F46" s="163"/>
      <c r="G46" s="163"/>
      <c r="H46" s="163"/>
      <c r="I46" s="163"/>
      <c r="J46" s="163"/>
      <c r="K46" s="144" t="s">
        <v>28</v>
      </c>
      <c r="L46" s="165"/>
      <c r="M46" s="165"/>
      <c r="N46" s="165"/>
      <c r="O46" s="165"/>
      <c r="P46" s="165"/>
      <c r="Q46" s="165"/>
      <c r="R46" s="165"/>
      <c r="S46" s="165"/>
      <c r="T46" s="165"/>
      <c r="U46" s="165"/>
      <c r="V46" s="177">
        <f t="shared" si="0"/>
        <v>0</v>
      </c>
    </row>
    <row r="47" spans="1:22" ht="15.75" thickBot="1">
      <c r="A47" s="5" t="s">
        <v>33</v>
      </c>
      <c r="B47" s="11"/>
      <c r="C47" s="163"/>
      <c r="D47" s="163"/>
      <c r="E47" s="163"/>
      <c r="F47" s="163"/>
      <c r="G47" s="163"/>
      <c r="H47" s="163"/>
      <c r="I47" s="163"/>
      <c r="J47" s="163"/>
      <c r="K47" s="144">
        <v>45444</v>
      </c>
      <c r="L47" s="165">
        <v>75046.5</v>
      </c>
      <c r="M47" s="165"/>
      <c r="N47" s="165"/>
      <c r="O47" s="165"/>
      <c r="P47" s="165"/>
      <c r="Q47" s="165"/>
      <c r="R47" s="165"/>
      <c r="S47" s="165"/>
      <c r="T47" s="165"/>
      <c r="U47" s="165"/>
      <c r="V47" s="177">
        <f t="shared" si="0"/>
        <v>75046.5</v>
      </c>
    </row>
    <row r="48" spans="1:22" ht="15.75" thickBot="1">
      <c r="A48" s="5" t="s">
        <v>33</v>
      </c>
      <c r="B48" s="11"/>
      <c r="C48" s="163"/>
      <c r="D48" s="163"/>
      <c r="E48" s="163"/>
      <c r="F48" s="163"/>
      <c r="G48" s="163"/>
      <c r="H48" s="163"/>
      <c r="I48" s="163"/>
      <c r="J48" s="163"/>
      <c r="K48" s="144" t="s">
        <v>30</v>
      </c>
      <c r="L48" s="165">
        <v>76798.75</v>
      </c>
      <c r="M48" s="165"/>
      <c r="N48" s="165"/>
      <c r="O48" s="165"/>
      <c r="P48" s="165"/>
      <c r="Q48" s="165"/>
      <c r="R48" s="165"/>
      <c r="S48" s="165"/>
      <c r="T48" s="165"/>
      <c r="U48" s="165"/>
      <c r="V48" s="177">
        <f t="shared" si="0"/>
        <v>76798.75</v>
      </c>
    </row>
    <row r="49" spans="1:23" ht="15.75" thickBot="1">
      <c r="A49" s="5" t="s">
        <v>33</v>
      </c>
      <c r="B49" s="11"/>
      <c r="C49" s="163"/>
      <c r="D49" s="163"/>
      <c r="E49" s="163"/>
      <c r="F49" s="163"/>
      <c r="G49" s="163"/>
      <c r="H49" s="163"/>
      <c r="I49" s="163"/>
      <c r="J49" s="163"/>
      <c r="K49" s="144" t="s">
        <v>31</v>
      </c>
      <c r="L49" s="165">
        <v>74501.679999999993</v>
      </c>
      <c r="M49" s="165"/>
      <c r="N49" s="165"/>
      <c r="O49" s="165"/>
      <c r="P49" s="165"/>
      <c r="Q49" s="165"/>
      <c r="R49" s="165"/>
      <c r="S49" s="165"/>
      <c r="T49" s="165"/>
      <c r="U49" s="165"/>
      <c r="V49" s="177">
        <f t="shared" si="0"/>
        <v>74501.679999999993</v>
      </c>
    </row>
    <row r="50" spans="1:23" ht="15.75" thickBot="1">
      <c r="A50" s="5" t="s">
        <v>33</v>
      </c>
      <c r="B50" s="9"/>
      <c r="C50" s="163"/>
      <c r="D50" s="163"/>
      <c r="E50" s="163"/>
      <c r="F50" s="163"/>
      <c r="G50" s="163"/>
      <c r="H50" s="163"/>
      <c r="I50" s="163"/>
      <c r="J50" s="163"/>
      <c r="K50" s="144" t="s">
        <v>32</v>
      </c>
      <c r="L50" s="165">
        <v>16041.03</v>
      </c>
      <c r="M50" s="165"/>
      <c r="N50" s="165"/>
      <c r="O50" s="165"/>
      <c r="P50" s="165"/>
      <c r="Q50" s="165"/>
      <c r="R50" s="165"/>
      <c r="S50" s="165"/>
      <c r="T50" s="165"/>
      <c r="U50" s="165"/>
      <c r="V50" s="177">
        <f t="shared" si="0"/>
        <v>16041.03</v>
      </c>
    </row>
    <row r="51" spans="1:23" ht="15.75" thickBot="1">
      <c r="A51" s="5" t="s">
        <v>33</v>
      </c>
      <c r="B51" s="9">
        <v>1860446.22</v>
      </c>
      <c r="C51" s="163">
        <v>1860446.22</v>
      </c>
      <c r="D51" s="164">
        <v>3319402.7499999995</v>
      </c>
      <c r="E51" s="164">
        <v>182015.04</v>
      </c>
      <c r="F51" s="163"/>
      <c r="G51" s="163">
        <v>2494004.9000000004</v>
      </c>
      <c r="H51" s="163">
        <v>182015.04</v>
      </c>
      <c r="I51" s="163"/>
      <c r="J51" s="163">
        <v>30424.949999999997</v>
      </c>
      <c r="K51" s="42">
        <v>45566</v>
      </c>
      <c r="L51" s="165">
        <v>1784521.44</v>
      </c>
      <c r="M51" s="165">
        <v>182015.04</v>
      </c>
      <c r="N51" s="165"/>
      <c r="O51" s="165"/>
      <c r="P51" s="165"/>
      <c r="Q51" s="165"/>
      <c r="R51" s="165"/>
      <c r="S51" s="165"/>
      <c r="T51" s="165"/>
      <c r="U51" s="165"/>
      <c r="V51" s="177">
        <f t="shared" si="0"/>
        <v>1966536.48</v>
      </c>
    </row>
    <row r="52" spans="1:23" ht="15.75" thickBot="1">
      <c r="A52" s="5" t="s">
        <v>34</v>
      </c>
      <c r="B52" s="8">
        <v>1844521.4400000002</v>
      </c>
      <c r="C52" s="164">
        <v>1844521.4400000002</v>
      </c>
      <c r="D52" s="164"/>
      <c r="E52" s="164"/>
      <c r="F52" s="163"/>
      <c r="G52" s="164"/>
      <c r="H52" s="164"/>
      <c r="I52" s="163"/>
      <c r="J52" s="163"/>
      <c r="K52" s="42"/>
      <c r="L52" s="165"/>
      <c r="M52" s="165"/>
      <c r="N52" s="165"/>
      <c r="O52" s="165"/>
      <c r="P52" s="165"/>
      <c r="Q52" s="165"/>
      <c r="R52" s="165"/>
      <c r="S52" s="165"/>
      <c r="T52" s="165"/>
      <c r="U52" s="165"/>
      <c r="V52" s="177">
        <f t="shared" si="0"/>
        <v>0</v>
      </c>
    </row>
    <row r="53" spans="1:23" ht="15.75" thickBot="1">
      <c r="A53" s="13" t="s">
        <v>35</v>
      </c>
      <c r="B53" s="11">
        <v>1844521.44</v>
      </c>
      <c r="C53" s="163">
        <v>1844521.44</v>
      </c>
      <c r="D53" s="163"/>
      <c r="E53" s="163"/>
      <c r="F53" s="163"/>
      <c r="G53" s="163"/>
      <c r="H53" s="163"/>
      <c r="I53" s="163"/>
      <c r="J53" s="163"/>
      <c r="K53" s="42"/>
      <c r="L53" s="166"/>
      <c r="M53" s="166"/>
      <c r="N53" s="166"/>
      <c r="O53" s="166"/>
      <c r="P53" s="166"/>
      <c r="Q53" s="166"/>
      <c r="R53" s="166"/>
      <c r="S53" s="166"/>
      <c r="T53" s="166"/>
      <c r="U53" s="166"/>
      <c r="V53" s="177">
        <f t="shared" si="0"/>
        <v>0</v>
      </c>
    </row>
    <row r="54" spans="1:23" ht="15.75" thickBot="1">
      <c r="A54" s="14"/>
      <c r="B54" s="15">
        <f t="shared" ref="B54:J54" si="1">SUM(B22:B53)</f>
        <v>22275323.100000005</v>
      </c>
      <c r="C54" s="15">
        <f t="shared" si="1"/>
        <v>22275323.100000005</v>
      </c>
      <c r="D54" s="15">
        <f t="shared" si="1"/>
        <v>22026746.280000005</v>
      </c>
      <c r="E54" s="15">
        <f t="shared" si="1"/>
        <v>1202977.06</v>
      </c>
      <c r="F54" s="15">
        <f t="shared" si="1"/>
        <v>0</v>
      </c>
      <c r="G54" s="15">
        <f t="shared" si="1"/>
        <v>18658946.120000001</v>
      </c>
      <c r="H54" s="15">
        <f t="shared" si="1"/>
        <v>1202977.06</v>
      </c>
      <c r="I54" s="15">
        <f t="shared" si="1"/>
        <v>0</v>
      </c>
      <c r="J54" s="15">
        <f t="shared" si="1"/>
        <v>263076.99000000005</v>
      </c>
      <c r="K54" s="15"/>
      <c r="L54" s="15">
        <f t="shared" ref="L54:V54" si="2">SUM(L22:L53)</f>
        <v>18242557.789999999</v>
      </c>
      <c r="M54" s="15">
        <f t="shared" si="2"/>
        <v>1202977.06</v>
      </c>
      <c r="N54" s="15">
        <f t="shared" si="2"/>
        <v>0</v>
      </c>
      <c r="O54" s="15">
        <f t="shared" si="2"/>
        <v>0</v>
      </c>
      <c r="P54" s="15">
        <f t="shared" si="2"/>
        <v>0</v>
      </c>
      <c r="Q54" s="15">
        <f t="shared" si="2"/>
        <v>0</v>
      </c>
      <c r="R54" s="15">
        <f t="shared" si="2"/>
        <v>125426.5</v>
      </c>
      <c r="S54" s="15">
        <f t="shared" si="2"/>
        <v>0</v>
      </c>
      <c r="T54" s="15">
        <f t="shared" si="2"/>
        <v>12402.39</v>
      </c>
      <c r="U54" s="15">
        <f t="shared" si="2"/>
        <v>0</v>
      </c>
      <c r="V54" s="15">
        <f t="shared" si="2"/>
        <v>19583363.740000002</v>
      </c>
    </row>
    <row r="55" spans="1:23">
      <c r="A55" s="104"/>
      <c r="B55" s="104"/>
      <c r="C55" s="16"/>
      <c r="D55" s="104"/>
      <c r="E55" s="104"/>
      <c r="F55" s="104"/>
      <c r="G55" s="104"/>
      <c r="H55" s="104"/>
      <c r="I55" s="104"/>
      <c r="J55" s="104"/>
      <c r="K55" s="104"/>
      <c r="L55" s="104"/>
      <c r="M55" s="104"/>
      <c r="N55" s="104"/>
      <c r="O55" s="104"/>
      <c r="P55" s="104"/>
      <c r="Q55" s="104"/>
      <c r="R55" s="104"/>
      <c r="S55" s="104"/>
      <c r="T55" s="104"/>
      <c r="U55" s="104"/>
      <c r="V55" s="104"/>
    </row>
    <row r="56" spans="1:23" ht="46.5" customHeight="1">
      <c r="A56" s="209" t="s">
        <v>36</v>
      </c>
      <c r="B56" s="209"/>
      <c r="C56" s="209"/>
      <c r="D56" s="209"/>
      <c r="E56" s="209"/>
      <c r="F56" s="104"/>
      <c r="G56" s="104"/>
      <c r="H56" s="104"/>
      <c r="I56" s="104"/>
      <c r="J56" s="104"/>
      <c r="K56" s="104"/>
      <c r="L56" s="104"/>
      <c r="M56" s="104"/>
      <c r="N56" s="104"/>
      <c r="O56" s="104"/>
      <c r="P56" s="104"/>
      <c r="Q56" s="104"/>
      <c r="R56" s="104"/>
      <c r="S56" s="104"/>
      <c r="T56" s="104"/>
      <c r="U56" s="104"/>
      <c r="V56" s="157"/>
      <c r="W56" s="157"/>
    </row>
    <row r="57" spans="1:23" ht="12.75" customHeight="1">
      <c r="A57" s="210" t="s">
        <v>37</v>
      </c>
      <c r="B57" s="210"/>
      <c r="C57" s="210"/>
      <c r="D57" s="210"/>
      <c r="E57" s="210"/>
      <c r="F57" s="104"/>
      <c r="G57" s="104"/>
      <c r="H57" s="104"/>
      <c r="I57" s="104"/>
      <c r="J57" s="104"/>
      <c r="K57" s="104"/>
      <c r="L57" s="104"/>
      <c r="M57" s="104"/>
      <c r="N57" s="104"/>
      <c r="O57" s="104"/>
      <c r="P57" s="104"/>
      <c r="Q57" s="104"/>
      <c r="R57" s="104"/>
      <c r="S57" s="104"/>
      <c r="T57" s="104"/>
      <c r="U57" s="104"/>
      <c r="V57" s="104"/>
    </row>
    <row r="58" spans="1:23" ht="36" customHeight="1">
      <c r="A58" s="208" t="s">
        <v>38</v>
      </c>
      <c r="B58" s="208"/>
      <c r="C58" s="208"/>
      <c r="D58" s="208"/>
      <c r="E58" s="208"/>
      <c r="F58" s="104"/>
      <c r="G58" s="104"/>
      <c r="H58" s="104"/>
      <c r="I58" s="104"/>
      <c r="J58" s="104"/>
      <c r="K58" s="104"/>
      <c r="L58" s="104"/>
      <c r="M58" s="104"/>
      <c r="N58" s="104"/>
      <c r="O58" s="104"/>
      <c r="P58" s="104"/>
      <c r="Q58" s="104"/>
      <c r="R58" s="104"/>
      <c r="S58" s="104"/>
      <c r="T58" s="104"/>
      <c r="U58" s="104"/>
      <c r="V58" s="104"/>
    </row>
    <row r="59" spans="1:23" ht="12.75" customHeight="1">
      <c r="A59" s="208" t="s">
        <v>39</v>
      </c>
      <c r="B59" s="208"/>
      <c r="C59" s="208"/>
      <c r="D59" s="208"/>
      <c r="E59" s="208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104"/>
      <c r="Q59" s="104"/>
      <c r="R59" s="104"/>
      <c r="S59" s="104"/>
      <c r="T59" s="104"/>
      <c r="U59" s="104"/>
      <c r="V59" s="104"/>
    </row>
    <row r="60" spans="1:23" ht="12.75" customHeight="1">
      <c r="A60" s="208" t="s">
        <v>40</v>
      </c>
      <c r="B60" s="208"/>
      <c r="C60" s="208"/>
      <c r="D60" s="208"/>
      <c r="E60" s="208"/>
      <c r="F60" s="104"/>
      <c r="G60" s="104"/>
      <c r="H60" s="104"/>
      <c r="I60" s="104"/>
      <c r="J60" s="104"/>
      <c r="K60" s="104"/>
      <c r="L60" s="104"/>
      <c r="M60" s="104"/>
      <c r="N60" s="104"/>
      <c r="O60" s="104"/>
      <c r="P60" s="104"/>
      <c r="Q60" s="104"/>
      <c r="R60" s="104"/>
      <c r="S60" s="104"/>
      <c r="T60" s="104"/>
      <c r="U60" s="104"/>
      <c r="V60" s="104"/>
    </row>
    <row r="61" spans="1:23" ht="12.75" customHeight="1">
      <c r="A61" s="208" t="s">
        <v>41</v>
      </c>
      <c r="B61" s="208"/>
      <c r="C61" s="208"/>
      <c r="D61" s="208"/>
      <c r="E61" s="208"/>
      <c r="F61" s="104"/>
      <c r="G61" s="104"/>
      <c r="H61" s="104"/>
      <c r="I61" s="104"/>
      <c r="J61" s="104"/>
      <c r="K61" s="104"/>
      <c r="L61" s="104"/>
      <c r="M61" s="104"/>
      <c r="N61" s="104"/>
      <c r="O61" s="104"/>
      <c r="P61" s="104"/>
      <c r="Q61" s="104"/>
      <c r="R61" s="104"/>
      <c r="S61" s="104"/>
      <c r="T61" s="104"/>
      <c r="U61" s="104"/>
      <c r="V61" s="104"/>
    </row>
    <row r="62" spans="1:23" ht="12.75" customHeight="1">
      <c r="A62" s="208" t="s">
        <v>42</v>
      </c>
      <c r="B62" s="208"/>
      <c r="C62" s="208"/>
      <c r="D62" s="208"/>
      <c r="E62" s="208"/>
      <c r="F62" s="104"/>
      <c r="G62" s="104"/>
      <c r="H62" s="104"/>
      <c r="I62" s="104"/>
      <c r="J62" s="104"/>
      <c r="K62" s="104"/>
      <c r="L62" s="104"/>
      <c r="M62" s="104"/>
      <c r="N62" s="104"/>
      <c r="O62" s="104"/>
      <c r="P62" s="104"/>
      <c r="Q62" s="104"/>
      <c r="R62" s="104"/>
      <c r="S62" s="104"/>
      <c r="T62" s="104"/>
      <c r="U62" s="104"/>
      <c r="V62" s="104"/>
    </row>
    <row r="63" spans="1:23">
      <c r="A63" s="104"/>
      <c r="B63" s="104"/>
      <c r="C63" s="16"/>
      <c r="D63" s="104"/>
      <c r="E63" s="104"/>
      <c r="F63" s="104"/>
      <c r="G63" s="104"/>
      <c r="H63" s="104"/>
      <c r="I63" s="104"/>
      <c r="J63" s="104"/>
      <c r="K63" s="104"/>
      <c r="L63" s="104"/>
      <c r="M63" s="104"/>
      <c r="N63" s="104"/>
      <c r="O63" s="104"/>
      <c r="P63" s="104"/>
      <c r="Q63" s="104"/>
      <c r="R63" s="104"/>
      <c r="S63" s="104"/>
      <c r="T63" s="104"/>
      <c r="U63" s="104"/>
      <c r="V63" s="104"/>
    </row>
    <row r="64" spans="1:23" ht="12.75" customHeight="1">
      <c r="A64" s="209" t="s">
        <v>43</v>
      </c>
      <c r="B64" s="209"/>
      <c r="C64" s="209"/>
      <c r="D64" s="209"/>
      <c r="E64" s="209"/>
      <c r="F64" s="209"/>
      <c r="G64" s="209"/>
      <c r="H64" s="209"/>
      <c r="I64" s="209"/>
      <c r="J64" s="209"/>
      <c r="K64" s="209"/>
      <c r="L64" s="104"/>
      <c r="M64" s="104"/>
      <c r="N64" s="104"/>
      <c r="O64" s="104"/>
      <c r="P64" s="104"/>
      <c r="Q64" s="104"/>
      <c r="R64" s="104"/>
      <c r="S64" s="104"/>
      <c r="T64" s="104"/>
      <c r="U64" s="104"/>
      <c r="V64" s="104"/>
    </row>
    <row r="65" spans="1:22" ht="52.5" customHeight="1">
      <c r="A65" s="210" t="s">
        <v>37</v>
      </c>
      <c r="B65" s="210"/>
      <c r="C65" s="210"/>
      <c r="D65" s="210"/>
      <c r="E65" s="210"/>
      <c r="F65" s="109" t="s">
        <v>44</v>
      </c>
      <c r="G65" s="109" t="s">
        <v>45</v>
      </c>
      <c r="H65" s="109" t="s">
        <v>46</v>
      </c>
      <c r="I65" s="109" t="s">
        <v>47</v>
      </c>
      <c r="J65" s="109" t="s">
        <v>48</v>
      </c>
      <c r="K65" s="109" t="s">
        <v>49</v>
      </c>
      <c r="L65" s="104"/>
      <c r="M65" s="104"/>
      <c r="N65" s="104"/>
      <c r="O65" s="104"/>
      <c r="P65" s="104"/>
      <c r="Q65" s="104"/>
      <c r="R65" s="104"/>
      <c r="S65" s="104"/>
      <c r="T65" s="104"/>
      <c r="U65" s="104"/>
      <c r="V65" s="104"/>
    </row>
    <row r="66" spans="1:22" ht="13.5" hidden="1" customHeight="1">
      <c r="A66" s="208" t="s">
        <v>50</v>
      </c>
      <c r="B66" s="208"/>
      <c r="C66" s="208"/>
      <c r="D66" s="208"/>
      <c r="E66" s="208"/>
      <c r="F66" s="113"/>
      <c r="G66" s="113"/>
      <c r="H66" s="113"/>
      <c r="I66" s="123"/>
      <c r="J66" s="123"/>
      <c r="K66" s="113"/>
      <c r="L66" s="104"/>
      <c r="M66" s="104"/>
      <c r="N66" s="104"/>
      <c r="O66" s="104"/>
      <c r="P66" s="103"/>
      <c r="Q66" s="104"/>
      <c r="R66" s="104"/>
      <c r="S66" s="104"/>
      <c r="T66" s="104"/>
      <c r="U66" s="104"/>
      <c r="V66" s="104"/>
    </row>
    <row r="67" spans="1:22" ht="13.5" hidden="1" customHeight="1">
      <c r="A67" s="208" t="s">
        <v>54</v>
      </c>
      <c r="B67" s="208"/>
      <c r="C67" s="208"/>
      <c r="D67" s="208"/>
      <c r="E67" s="208"/>
      <c r="F67" s="125"/>
      <c r="G67" s="125"/>
      <c r="H67" s="125"/>
      <c r="I67" s="91"/>
      <c r="J67" s="91"/>
      <c r="K67" s="125"/>
      <c r="L67" s="104"/>
      <c r="M67" s="104"/>
      <c r="N67" s="104"/>
      <c r="O67" s="104"/>
      <c r="P67" s="103"/>
      <c r="Q67" s="104"/>
      <c r="R67" s="104"/>
      <c r="S67" s="104"/>
      <c r="T67" s="104"/>
      <c r="U67" s="104"/>
      <c r="V67" s="104"/>
    </row>
    <row r="68" spans="1:22" ht="39.75" customHeight="1">
      <c r="A68" s="208" t="s">
        <v>56</v>
      </c>
      <c r="B68" s="208"/>
      <c r="C68" s="208"/>
      <c r="D68" s="208"/>
      <c r="E68" s="208"/>
      <c r="F68" s="124">
        <v>29245.57</v>
      </c>
      <c r="G68" s="110" t="s">
        <v>57</v>
      </c>
      <c r="H68" s="23">
        <v>201800010008207</v>
      </c>
      <c r="I68" s="21">
        <v>45293</v>
      </c>
      <c r="J68" s="21">
        <v>45293</v>
      </c>
      <c r="K68" s="119" t="s">
        <v>58</v>
      </c>
      <c r="L68" s="104"/>
      <c r="M68" s="104"/>
      <c r="N68" s="104"/>
      <c r="O68" s="104"/>
      <c r="P68" s="103"/>
      <c r="Q68" s="104"/>
      <c r="R68" s="104"/>
      <c r="S68" s="104"/>
      <c r="T68" s="104"/>
      <c r="U68" s="104"/>
      <c r="V68" s="104"/>
    </row>
    <row r="69" spans="1:22" ht="39.75" customHeight="1">
      <c r="A69" s="208" t="s">
        <v>56</v>
      </c>
      <c r="B69" s="208"/>
      <c r="C69" s="208"/>
      <c r="D69" s="208"/>
      <c r="E69" s="208"/>
      <c r="F69" s="132">
        <v>25803.52</v>
      </c>
      <c r="G69" s="110" t="s">
        <v>57</v>
      </c>
      <c r="H69" s="23">
        <v>201800010008207</v>
      </c>
      <c r="I69" s="21">
        <v>45325</v>
      </c>
      <c r="J69" s="21">
        <v>45325</v>
      </c>
      <c r="K69" s="119" t="s">
        <v>58</v>
      </c>
      <c r="L69" s="104"/>
      <c r="M69" s="104"/>
      <c r="N69" s="104"/>
      <c r="O69" s="104"/>
      <c r="P69" s="103"/>
      <c r="Q69" s="104"/>
      <c r="R69" s="104"/>
      <c r="S69" s="104"/>
      <c r="T69" s="104"/>
      <c r="U69" s="104"/>
      <c r="V69" s="104"/>
    </row>
    <row r="70" spans="1:22" ht="39.75" customHeight="1">
      <c r="A70" s="208" t="s">
        <v>56</v>
      </c>
      <c r="B70" s="208"/>
      <c r="C70" s="208"/>
      <c r="D70" s="208"/>
      <c r="E70" s="208"/>
      <c r="F70" s="132">
        <v>25318.54</v>
      </c>
      <c r="G70" s="110" t="s">
        <v>57</v>
      </c>
      <c r="H70" s="23">
        <v>201800010008207</v>
      </c>
      <c r="I70" s="21">
        <v>45354</v>
      </c>
      <c r="J70" s="21">
        <v>45354</v>
      </c>
      <c r="K70" s="119" t="s">
        <v>58</v>
      </c>
      <c r="L70" s="104"/>
      <c r="M70" s="104"/>
      <c r="N70" s="104"/>
      <c r="O70" s="104"/>
      <c r="P70" s="103"/>
      <c r="Q70" s="104"/>
      <c r="R70" s="104"/>
      <c r="S70" s="104"/>
      <c r="T70" s="104"/>
      <c r="U70" s="104"/>
      <c r="V70" s="104"/>
    </row>
    <row r="71" spans="1:22" ht="39.75" customHeight="1">
      <c r="A71" s="208" t="s">
        <v>56</v>
      </c>
      <c r="B71" s="208"/>
      <c r="C71" s="208"/>
      <c r="D71" s="208"/>
      <c r="E71" s="208"/>
      <c r="F71" s="132">
        <v>26629.7</v>
      </c>
      <c r="G71" s="110" t="s">
        <v>57</v>
      </c>
      <c r="H71" s="23">
        <v>201700010019675</v>
      </c>
      <c r="I71" s="133">
        <v>45384</v>
      </c>
      <c r="J71" s="133">
        <v>45384</v>
      </c>
      <c r="K71" s="119" t="s">
        <v>58</v>
      </c>
      <c r="L71" s="104"/>
      <c r="M71" s="104"/>
      <c r="N71" s="104"/>
      <c r="O71" s="104"/>
      <c r="P71" s="103"/>
      <c r="Q71" s="104"/>
      <c r="R71" s="104"/>
      <c r="S71" s="104"/>
      <c r="T71" s="104"/>
      <c r="U71" s="104"/>
      <c r="V71" s="104"/>
    </row>
    <row r="72" spans="1:22" ht="39.75" customHeight="1">
      <c r="A72" s="208" t="s">
        <v>56</v>
      </c>
      <c r="B72" s="208"/>
      <c r="C72" s="208"/>
      <c r="D72" s="208"/>
      <c r="E72" s="208"/>
      <c r="F72" s="132">
        <v>27147.25</v>
      </c>
      <c r="G72" s="110" t="s">
        <v>57</v>
      </c>
      <c r="H72" s="23">
        <v>201700010019675</v>
      </c>
      <c r="I72" s="21">
        <v>45415</v>
      </c>
      <c r="J72" s="21">
        <v>45415</v>
      </c>
      <c r="K72" s="119" t="s">
        <v>58</v>
      </c>
      <c r="L72" s="104"/>
      <c r="M72" s="104"/>
      <c r="N72" s="104"/>
      <c r="O72" s="104"/>
      <c r="P72" s="103"/>
      <c r="Q72" s="104"/>
      <c r="R72" s="104"/>
      <c r="S72" s="104"/>
      <c r="T72" s="104"/>
      <c r="U72" s="104"/>
      <c r="V72" s="104"/>
    </row>
    <row r="73" spans="1:22" ht="39.75" customHeight="1">
      <c r="A73" s="208" t="s">
        <v>56</v>
      </c>
      <c r="B73" s="208"/>
      <c r="C73" s="208"/>
      <c r="D73" s="208"/>
      <c r="E73" s="208"/>
      <c r="F73" s="132">
        <v>24953.5</v>
      </c>
      <c r="G73" s="110" t="s">
        <v>57</v>
      </c>
      <c r="H73" s="23">
        <v>201700010019675</v>
      </c>
      <c r="I73" s="21">
        <v>45444</v>
      </c>
      <c r="J73" s="21">
        <v>45444</v>
      </c>
      <c r="K73" s="108" t="s">
        <v>66</v>
      </c>
      <c r="L73" s="104"/>
      <c r="M73" s="104"/>
      <c r="N73" s="104"/>
      <c r="O73" s="104"/>
      <c r="P73" s="103"/>
      <c r="Q73" s="104"/>
      <c r="R73" s="104"/>
      <c r="S73" s="104"/>
      <c r="T73" s="104"/>
      <c r="U73" s="104"/>
      <c r="V73" s="104"/>
    </row>
    <row r="74" spans="1:22" ht="39.75" customHeight="1">
      <c r="A74" s="208" t="s">
        <v>56</v>
      </c>
      <c r="B74" s="208"/>
      <c r="C74" s="208"/>
      <c r="D74" s="208"/>
      <c r="E74" s="208"/>
      <c r="F74" s="132">
        <v>23201.25</v>
      </c>
      <c r="G74" s="110" t="s">
        <v>57</v>
      </c>
      <c r="H74" s="23">
        <v>201700010019675</v>
      </c>
      <c r="I74" s="21">
        <v>45475</v>
      </c>
      <c r="J74" s="21">
        <v>45475</v>
      </c>
      <c r="K74" s="108" t="s">
        <v>66</v>
      </c>
      <c r="L74" s="104"/>
      <c r="M74" s="104"/>
      <c r="N74" s="104"/>
      <c r="O74" s="104"/>
      <c r="P74" s="103"/>
      <c r="Q74" s="104"/>
      <c r="R74" s="104"/>
      <c r="S74" s="104"/>
      <c r="T74" s="104"/>
      <c r="U74" s="104"/>
      <c r="V74" s="104"/>
    </row>
    <row r="75" spans="1:22" ht="39.75" customHeight="1">
      <c r="A75" s="208" t="s">
        <v>56</v>
      </c>
      <c r="B75" s="208"/>
      <c r="C75" s="208"/>
      <c r="D75" s="208"/>
      <c r="E75" s="208"/>
      <c r="F75" s="132">
        <v>25498.32</v>
      </c>
      <c r="G75" s="110" t="s">
        <v>57</v>
      </c>
      <c r="H75" s="23">
        <v>201700010019675</v>
      </c>
      <c r="I75" s="21">
        <v>45505</v>
      </c>
      <c r="J75" s="21">
        <v>45505</v>
      </c>
      <c r="K75" s="108" t="s">
        <v>66</v>
      </c>
      <c r="L75" s="104"/>
      <c r="M75" s="104"/>
      <c r="N75" s="104"/>
      <c r="O75" s="104"/>
      <c r="P75" s="103"/>
      <c r="Q75" s="104"/>
      <c r="R75" s="104"/>
      <c r="S75" s="104"/>
      <c r="T75" s="104"/>
      <c r="U75" s="104"/>
      <c r="V75" s="104"/>
    </row>
    <row r="76" spans="1:22" ht="39.75" customHeight="1">
      <c r="A76" s="228" t="s">
        <v>56</v>
      </c>
      <c r="B76" s="229"/>
      <c r="C76" s="229"/>
      <c r="D76" s="229"/>
      <c r="E76" s="230"/>
      <c r="F76" s="132">
        <v>24854.390000000003</v>
      </c>
      <c r="G76" s="151" t="s">
        <v>57</v>
      </c>
      <c r="H76" s="192">
        <v>202300010063733</v>
      </c>
      <c r="I76" s="21">
        <v>45537</v>
      </c>
      <c r="J76" s="21">
        <v>45537</v>
      </c>
      <c r="K76" s="156" t="s">
        <v>189</v>
      </c>
      <c r="L76" s="149"/>
      <c r="M76" s="149"/>
      <c r="N76" s="149"/>
      <c r="O76" s="149"/>
      <c r="P76" s="148"/>
      <c r="Q76" s="149"/>
      <c r="R76" s="149"/>
      <c r="S76" s="149"/>
      <c r="T76" s="149"/>
      <c r="U76" s="149"/>
      <c r="V76" s="149"/>
    </row>
    <row r="77" spans="1:22" ht="39.75" customHeight="1">
      <c r="A77" s="228" t="s">
        <v>56</v>
      </c>
      <c r="B77" s="229"/>
      <c r="C77" s="229"/>
      <c r="D77" s="229"/>
      <c r="E77" s="230"/>
      <c r="F77" s="132">
        <v>30424.949999999997</v>
      </c>
      <c r="G77" s="151" t="s">
        <v>57</v>
      </c>
      <c r="H77" s="192">
        <v>202300010063733</v>
      </c>
      <c r="I77" s="21">
        <v>45566</v>
      </c>
      <c r="J77" s="21">
        <v>45566</v>
      </c>
      <c r="K77" s="156" t="s">
        <v>189</v>
      </c>
      <c r="L77" s="149"/>
      <c r="M77" s="149"/>
      <c r="N77" s="149"/>
      <c r="O77" s="149"/>
      <c r="P77" s="148"/>
      <c r="Q77" s="149"/>
      <c r="R77" s="149"/>
      <c r="S77" s="149"/>
      <c r="T77" s="149"/>
      <c r="U77" s="149"/>
      <c r="V77" s="149"/>
    </row>
    <row r="78" spans="1:22" ht="13.5" hidden="1" customHeight="1">
      <c r="A78" s="208" t="s">
        <v>147</v>
      </c>
      <c r="B78" s="208"/>
      <c r="C78" s="208"/>
      <c r="D78" s="208"/>
      <c r="E78" s="208"/>
      <c r="F78" s="132"/>
      <c r="G78" s="113"/>
      <c r="H78" s="113"/>
      <c r="I78" s="21"/>
      <c r="J78" s="21"/>
      <c r="K78" s="113"/>
      <c r="L78" s="104"/>
      <c r="M78" s="104"/>
      <c r="N78" s="104"/>
      <c r="O78" s="104"/>
      <c r="P78" s="103"/>
      <c r="Q78" s="104"/>
      <c r="R78" s="104"/>
      <c r="S78" s="104"/>
      <c r="T78" s="104"/>
      <c r="U78" s="104"/>
      <c r="V78" s="104"/>
    </row>
    <row r="79" spans="1:22" ht="13.5" hidden="1" customHeight="1">
      <c r="A79" s="231" t="s">
        <v>61</v>
      </c>
      <c r="B79" s="231"/>
      <c r="C79" s="231"/>
      <c r="D79" s="231"/>
      <c r="E79" s="231"/>
      <c r="F79" s="132"/>
      <c r="G79" s="113"/>
      <c r="H79" s="113"/>
      <c r="I79" s="123"/>
      <c r="J79" s="123"/>
      <c r="K79" s="113"/>
      <c r="L79" s="104"/>
      <c r="M79" s="104"/>
      <c r="N79" s="104"/>
      <c r="O79" s="104"/>
      <c r="P79" s="103"/>
      <c r="Q79" s="104"/>
      <c r="R79" s="104"/>
      <c r="S79" s="104"/>
      <c r="T79" s="104"/>
      <c r="U79" s="104"/>
      <c r="V79" s="104"/>
    </row>
    <row r="80" spans="1:22" ht="12.75" customHeight="1">
      <c r="A80" s="213" t="s">
        <v>62</v>
      </c>
      <c r="B80" s="213"/>
      <c r="C80" s="213"/>
      <c r="D80" s="213"/>
      <c r="E80" s="213"/>
      <c r="F80" s="122">
        <f>SUM(F66:F79)</f>
        <v>263076.99000000005</v>
      </c>
      <c r="G80" s="25"/>
      <c r="H80" s="25"/>
      <c r="I80" s="25"/>
      <c r="J80" s="25"/>
      <c r="K80" s="25"/>
      <c r="L80" s="104"/>
      <c r="M80" s="104"/>
      <c r="N80" s="104"/>
      <c r="O80" s="104"/>
      <c r="P80" s="103"/>
      <c r="Q80" s="104"/>
      <c r="R80" s="104"/>
      <c r="S80" s="104"/>
      <c r="T80" s="104"/>
      <c r="U80" s="104"/>
      <c r="V80" s="104"/>
    </row>
    <row r="81" spans="1:22" ht="21" hidden="1" customHeight="1">
      <c r="A81" s="211" t="s">
        <v>63</v>
      </c>
      <c r="B81" s="211"/>
      <c r="C81" s="211"/>
      <c r="D81" s="211"/>
      <c r="E81" s="211"/>
      <c r="F81" s="211"/>
      <c r="G81" s="211"/>
      <c r="H81" s="211"/>
      <c r="I81" s="103"/>
      <c r="J81" s="103"/>
      <c r="K81" s="103"/>
      <c r="L81" s="103"/>
      <c r="M81" s="103"/>
      <c r="N81" s="103"/>
      <c r="O81" s="103"/>
      <c r="P81" s="104"/>
      <c r="Q81" s="104"/>
      <c r="R81" s="104"/>
      <c r="S81" s="104"/>
      <c r="T81" s="104"/>
      <c r="U81" s="104"/>
      <c r="V81" s="104"/>
    </row>
    <row r="82" spans="1:22" ht="15.75" thickBot="1">
      <c r="A82" s="214"/>
      <c r="B82" s="214"/>
      <c r="C82" s="214"/>
      <c r="D82" s="214"/>
      <c r="E82" s="214"/>
      <c r="F82" s="214"/>
      <c r="G82" s="214"/>
      <c r="H82" s="214"/>
      <c r="I82" s="214"/>
      <c r="J82" s="214"/>
      <c r="K82" s="214"/>
      <c r="L82" s="214"/>
      <c r="M82" s="214"/>
      <c r="N82" s="214"/>
      <c r="O82" s="214"/>
      <c r="P82" s="104"/>
      <c r="Q82" s="104"/>
      <c r="R82" s="104"/>
      <c r="S82" s="104"/>
      <c r="T82" s="104"/>
      <c r="U82" s="104"/>
      <c r="V82" s="104"/>
    </row>
    <row r="83" spans="1:22" ht="25.5" customHeight="1" thickBot="1">
      <c r="A83" s="215" t="s">
        <v>174</v>
      </c>
      <c r="B83" s="215"/>
      <c r="C83" s="215"/>
      <c r="D83" s="215"/>
      <c r="E83" s="215"/>
      <c r="F83" s="215"/>
      <c r="G83" s="215"/>
      <c r="H83" s="215"/>
      <c r="I83" s="215"/>
      <c r="J83" s="215"/>
      <c r="K83" s="215"/>
      <c r="L83" s="227"/>
      <c r="M83" s="227"/>
      <c r="N83" s="227"/>
      <c r="O83" s="227"/>
      <c r="P83" s="104"/>
      <c r="Q83" s="104"/>
      <c r="R83" s="104"/>
      <c r="S83" s="104"/>
      <c r="T83" s="104"/>
      <c r="U83" s="104"/>
      <c r="V83" s="104"/>
    </row>
    <row r="84" spans="1:22" ht="25.5" customHeight="1" thickBot="1">
      <c r="A84" s="215"/>
      <c r="B84" s="215"/>
      <c r="C84" s="215"/>
      <c r="D84" s="215"/>
      <c r="E84" s="215"/>
      <c r="F84" s="215"/>
      <c r="G84" s="215"/>
      <c r="H84" s="215"/>
      <c r="I84" s="215"/>
      <c r="J84" s="215"/>
      <c r="K84" s="215"/>
      <c r="L84" s="227"/>
      <c r="M84" s="227"/>
      <c r="N84" s="227"/>
      <c r="O84" s="227"/>
      <c r="P84" s="104"/>
      <c r="Q84" s="104"/>
      <c r="R84" s="104"/>
      <c r="S84" s="104"/>
      <c r="T84" s="104"/>
      <c r="U84" s="104"/>
      <c r="V84" s="104"/>
    </row>
    <row r="85" spans="1:22">
      <c r="A85" s="104"/>
      <c r="B85" s="104"/>
      <c r="C85" s="16"/>
      <c r="D85" s="104"/>
      <c r="E85" s="104"/>
      <c r="F85" s="104"/>
      <c r="G85" s="104"/>
      <c r="H85" s="104"/>
      <c r="I85" s="104"/>
      <c r="J85" s="104"/>
      <c r="K85" s="104"/>
      <c r="L85" s="104"/>
      <c r="M85" s="104"/>
      <c r="N85" s="104"/>
      <c r="O85" s="104"/>
      <c r="P85" s="104"/>
      <c r="Q85" s="104"/>
      <c r="R85" s="104"/>
      <c r="S85" s="104"/>
      <c r="T85" s="104"/>
      <c r="U85" s="104"/>
      <c r="V85" s="104"/>
    </row>
    <row r="86" spans="1:22" ht="28.5" customHeight="1">
      <c r="A86" s="211" t="s">
        <v>64</v>
      </c>
      <c r="B86" s="211"/>
      <c r="C86" s="211"/>
      <c r="D86" s="211"/>
      <c r="E86" s="211"/>
      <c r="F86" s="211"/>
      <c r="G86" s="211"/>
      <c r="H86" s="211"/>
      <c r="I86" s="218"/>
      <c r="J86" s="218"/>
      <c r="K86" s="218"/>
      <c r="L86" s="104"/>
      <c r="M86" s="104"/>
      <c r="N86" s="104"/>
      <c r="O86" s="104"/>
      <c r="P86" s="104"/>
      <c r="Q86" s="104"/>
      <c r="R86" s="104"/>
      <c r="S86" s="104"/>
      <c r="T86" s="104"/>
      <c r="U86" s="104"/>
      <c r="V86" s="104"/>
    </row>
    <row r="87" spans="1:22">
      <c r="A87" s="104"/>
      <c r="B87" s="104"/>
      <c r="C87" s="16"/>
      <c r="D87" s="104"/>
      <c r="E87" s="104"/>
      <c r="F87" s="104"/>
      <c r="G87" s="104"/>
      <c r="H87" s="104"/>
      <c r="I87" s="104"/>
      <c r="J87" s="104"/>
      <c r="K87" s="104"/>
      <c r="L87" s="104"/>
      <c r="M87" s="104"/>
      <c r="N87" s="104"/>
      <c r="O87" s="104"/>
      <c r="P87" s="104"/>
      <c r="Q87" s="104"/>
      <c r="R87" s="104"/>
      <c r="S87" s="104"/>
      <c r="T87" s="104"/>
      <c r="U87" s="104"/>
      <c r="V87" s="104"/>
    </row>
    <row r="88" spans="1:22">
      <c r="A88" s="104"/>
      <c r="B88" s="104"/>
      <c r="C88" s="16"/>
      <c r="D88" s="104"/>
      <c r="E88" s="104"/>
      <c r="F88" s="104"/>
      <c r="G88" s="104"/>
      <c r="H88" s="104"/>
      <c r="I88" s="104"/>
      <c r="J88" s="104"/>
      <c r="K88" s="104"/>
      <c r="L88" s="104"/>
      <c r="M88" s="104"/>
      <c r="N88" s="104"/>
      <c r="O88" s="104"/>
      <c r="P88" s="104"/>
      <c r="Q88" s="104"/>
      <c r="R88" s="104"/>
      <c r="S88" s="104"/>
      <c r="T88" s="104"/>
      <c r="U88" s="104"/>
      <c r="V88" s="104"/>
    </row>
    <row r="89" spans="1:22">
      <c r="A89" s="104"/>
      <c r="B89" s="104"/>
      <c r="C89" s="16"/>
      <c r="D89" s="104"/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</row>
    <row r="90" spans="1:22" ht="13.5" customHeight="1">
      <c r="A90" s="104"/>
      <c r="B90" s="104"/>
      <c r="C90" s="16"/>
      <c r="D90" s="212"/>
      <c r="E90" s="212"/>
      <c r="F90" s="212"/>
      <c r="I90" s="212"/>
      <c r="J90" s="212"/>
      <c r="K90" s="212"/>
      <c r="L90" s="212"/>
      <c r="M90" s="104"/>
      <c r="N90" s="104"/>
      <c r="O90" s="104"/>
      <c r="P90" s="104"/>
      <c r="Q90" s="104"/>
      <c r="R90" s="104"/>
      <c r="S90" s="104"/>
      <c r="T90" s="104"/>
      <c r="U90" s="104"/>
      <c r="V90" s="104"/>
    </row>
    <row r="91" spans="1:22" ht="36" customHeight="1">
      <c r="A91" s="104"/>
      <c r="B91" s="104"/>
      <c r="C91" s="16"/>
      <c r="D91" s="212"/>
      <c r="E91" s="212"/>
      <c r="F91" s="212"/>
      <c r="I91" s="212"/>
      <c r="J91" s="212"/>
      <c r="K91" s="212"/>
      <c r="L91" s="212"/>
      <c r="M91" s="104"/>
      <c r="N91" s="104"/>
      <c r="O91" s="104"/>
      <c r="P91" s="104"/>
      <c r="Q91" s="104"/>
      <c r="R91" s="104"/>
      <c r="S91" s="104"/>
      <c r="T91" s="104"/>
      <c r="U91" s="104"/>
      <c r="V91" s="104"/>
    </row>
    <row r="92" spans="1:22">
      <c r="A92" s="104"/>
      <c r="B92" s="104"/>
      <c r="C92" s="16"/>
      <c r="D92" s="104"/>
      <c r="E92" s="104"/>
      <c r="F92" s="104"/>
      <c r="G92" s="104"/>
      <c r="H92" s="104"/>
      <c r="I92" s="104"/>
      <c r="J92" s="104"/>
      <c r="K92" s="104"/>
      <c r="L92" s="104"/>
      <c r="M92" s="104"/>
      <c r="N92" s="104"/>
      <c r="O92" s="104"/>
      <c r="P92" s="104"/>
      <c r="Q92" s="104"/>
      <c r="R92" s="104"/>
      <c r="S92" s="104"/>
      <c r="T92" s="104"/>
      <c r="U92" s="104"/>
      <c r="V92" s="104"/>
    </row>
  </sheetData>
  <autoFilter ref="A65:K81" xr:uid="{4D4911E8-933A-4261-8B17-DDE8E071E816}">
    <filterColumn colId="0" showButton="0"/>
    <filterColumn colId="1" showButton="0"/>
    <filterColumn colId="2" showButton="0"/>
    <filterColumn colId="3" showButton="0"/>
    <filterColumn colId="5">
      <customFilters>
        <customFilter operator="notEqual" val=" "/>
      </customFilters>
    </filterColumn>
  </autoFilter>
  <mergeCells count="58">
    <mergeCell ref="D90:F90"/>
    <mergeCell ref="I90:L90"/>
    <mergeCell ref="D91:F91"/>
    <mergeCell ref="I91:L91"/>
    <mergeCell ref="A86:K86"/>
    <mergeCell ref="L83:O84"/>
    <mergeCell ref="A72:E72"/>
    <mergeCell ref="A73:E73"/>
    <mergeCell ref="A74:E74"/>
    <mergeCell ref="A75:E75"/>
    <mergeCell ref="A78:E78"/>
    <mergeCell ref="A76:E76"/>
    <mergeCell ref="A79:E79"/>
    <mergeCell ref="A80:E80"/>
    <mergeCell ref="A81:H81"/>
    <mergeCell ref="A82:O82"/>
    <mergeCell ref="A83:K84"/>
    <mergeCell ref="A77:E77"/>
    <mergeCell ref="A61:E61"/>
    <mergeCell ref="A62:E62"/>
    <mergeCell ref="A64:K64"/>
    <mergeCell ref="A65:E65"/>
    <mergeCell ref="A66:E66"/>
    <mergeCell ref="A67:E67"/>
    <mergeCell ref="A68:E68"/>
    <mergeCell ref="A69:E69"/>
    <mergeCell ref="A70:E70"/>
    <mergeCell ref="A71:E71"/>
    <mergeCell ref="A19:A21"/>
    <mergeCell ref="C19:V19"/>
    <mergeCell ref="C20:C21"/>
    <mergeCell ref="D20:F20"/>
    <mergeCell ref="G20:I20"/>
    <mergeCell ref="K20:N20"/>
    <mergeCell ref="O20:P20"/>
    <mergeCell ref="R20:S20"/>
    <mergeCell ref="T20:U20"/>
    <mergeCell ref="V20:V21"/>
    <mergeCell ref="A56:E56"/>
    <mergeCell ref="A57:E57"/>
    <mergeCell ref="A58:E58"/>
    <mergeCell ref="A59:E59"/>
    <mergeCell ref="A60:E60"/>
    <mergeCell ref="A14:V14"/>
    <mergeCell ref="A15:O15"/>
    <mergeCell ref="A16:V16"/>
    <mergeCell ref="A17:V17"/>
    <mergeCell ref="A18:V18"/>
    <mergeCell ref="A1:V1"/>
    <mergeCell ref="A3:V3"/>
    <mergeCell ref="A5:V5"/>
    <mergeCell ref="A6:N6"/>
    <mergeCell ref="A7:N7"/>
    <mergeCell ref="A8:V8"/>
    <mergeCell ref="A9:N9"/>
    <mergeCell ref="A10:N10"/>
    <mergeCell ref="A11:V11"/>
    <mergeCell ref="A13:V13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Roman,Normal"&amp;12&amp;Kffffff&amp;A</oddHeader>
    <oddFooter>&amp;C&amp;"Times New Roman,Normal"&amp;12&amp;KffffffPágina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8D4B1D-07D5-4912-A14C-0546F7B1F6DB}">
  <sheetPr filterMode="1">
    <tabColor rgb="FFFFC000"/>
  </sheetPr>
  <dimension ref="A1:V91"/>
  <sheetViews>
    <sheetView zoomScaleNormal="100" workbookViewId="0">
      <selection sqref="A1:V85"/>
    </sheetView>
  </sheetViews>
  <sheetFormatPr defaultColWidth="11.5703125" defaultRowHeight="15"/>
  <cols>
    <col min="2" max="2" width="13" customWidth="1"/>
    <col min="3" max="3" width="13.5703125" customWidth="1"/>
    <col min="4" max="4" width="14.42578125" customWidth="1"/>
    <col min="5" max="5" width="12.42578125" customWidth="1"/>
    <col min="7" max="7" width="13.140625" customWidth="1"/>
    <col min="8" max="8" width="17.85546875" customWidth="1"/>
    <col min="9" max="9" width="13.42578125" customWidth="1"/>
    <col min="11" max="11" width="17" customWidth="1"/>
    <col min="12" max="12" width="13.28515625" customWidth="1"/>
    <col min="13" max="13" width="12.28515625" customWidth="1"/>
    <col min="16" max="16" width="12.28515625" customWidth="1"/>
    <col min="19" max="19" width="12.140625" customWidth="1"/>
    <col min="22" max="22" width="14.7109375" customWidth="1"/>
  </cols>
  <sheetData>
    <row r="1" spans="1:22" ht="26.2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00"/>
    </row>
    <row r="2" spans="1:22" ht="9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07"/>
      <c r="P2" s="107"/>
      <c r="Q2" s="107"/>
      <c r="R2" s="107"/>
      <c r="S2" s="107"/>
      <c r="T2" s="107"/>
      <c r="U2" s="107"/>
      <c r="V2" s="107"/>
    </row>
    <row r="3" spans="1:22">
      <c r="A3" s="201" t="s">
        <v>156</v>
      </c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</row>
    <row r="4" spans="1:22" ht="8.2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07"/>
      <c r="P4" s="107"/>
      <c r="Q4" s="107"/>
      <c r="R4" s="107"/>
      <c r="S4" s="107"/>
      <c r="T4" s="107"/>
      <c r="U4" s="107"/>
      <c r="V4" s="107"/>
    </row>
    <row r="5" spans="1:22">
      <c r="A5" s="196" t="s">
        <v>2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196"/>
      <c r="R5" s="196"/>
      <c r="S5" s="196"/>
      <c r="T5" s="196"/>
      <c r="U5" s="196"/>
      <c r="V5" s="196"/>
    </row>
    <row r="6" spans="1:22">
      <c r="A6" s="197" t="s">
        <v>3</v>
      </c>
      <c r="B6" s="197"/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7"/>
      <c r="N6" s="197"/>
      <c r="O6" s="107"/>
      <c r="P6" s="107"/>
      <c r="Q6" s="107"/>
      <c r="R6" s="107"/>
      <c r="S6" s="107"/>
      <c r="T6" s="107"/>
      <c r="U6" s="107"/>
      <c r="V6" s="107"/>
    </row>
    <row r="7" spans="1:22" ht="7.5" customHeight="1">
      <c r="A7" s="198"/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07"/>
      <c r="P7" s="107"/>
      <c r="Q7" s="107"/>
      <c r="R7" s="107"/>
      <c r="S7" s="107"/>
      <c r="T7" s="107"/>
      <c r="U7" s="107"/>
      <c r="V7" s="107"/>
    </row>
    <row r="8" spans="1:22">
      <c r="A8" s="196" t="s">
        <v>183</v>
      </c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  <c r="V8" s="196"/>
    </row>
    <row r="9" spans="1:22">
      <c r="A9" s="197" t="s">
        <v>94</v>
      </c>
      <c r="B9" s="197"/>
      <c r="C9" s="197"/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107"/>
      <c r="P9" s="107"/>
      <c r="Q9" s="107"/>
      <c r="R9" s="107"/>
      <c r="S9" s="107"/>
      <c r="T9" s="107"/>
      <c r="U9" s="107"/>
      <c r="V9" s="107"/>
    </row>
    <row r="10" spans="1:22" ht="9" customHeight="1">
      <c r="A10" s="198"/>
      <c r="B10" s="198"/>
      <c r="C10" s="198"/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107"/>
      <c r="P10" s="107"/>
      <c r="Q10" s="107"/>
      <c r="R10" s="107"/>
      <c r="S10" s="107"/>
      <c r="T10" s="107"/>
      <c r="U10" s="107"/>
      <c r="V10" s="107"/>
    </row>
    <row r="11" spans="1:22">
      <c r="A11" s="196" t="s">
        <v>182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6"/>
      <c r="Q11" s="196"/>
      <c r="R11" s="196"/>
      <c r="S11" s="196"/>
      <c r="T11" s="196"/>
      <c r="U11" s="196"/>
      <c r="V11" s="196"/>
    </row>
    <row r="12" spans="1:22" ht="8.25" customHeight="1" thickBot="1">
      <c r="A12" s="197"/>
      <c r="B12" s="197"/>
      <c r="C12" s="197"/>
      <c r="D12" s="197"/>
      <c r="E12" s="197"/>
      <c r="F12" s="197"/>
      <c r="G12" s="197"/>
      <c r="H12" s="197"/>
      <c r="I12" s="197"/>
      <c r="J12" s="197"/>
      <c r="K12" s="197"/>
      <c r="L12" s="197"/>
      <c r="M12" s="197"/>
      <c r="N12" s="197"/>
      <c r="O12" s="107"/>
      <c r="P12" s="107"/>
      <c r="Q12" s="107"/>
      <c r="R12" s="107"/>
      <c r="S12" s="107"/>
      <c r="T12" s="107"/>
      <c r="U12" s="107"/>
      <c r="V12" s="107"/>
    </row>
    <row r="13" spans="1:22" ht="12.75" customHeight="1" thickBot="1">
      <c r="A13" s="199" t="s">
        <v>181</v>
      </c>
      <c r="B13" s="199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</row>
    <row r="14" spans="1:22" ht="34.5" customHeight="1" thickBot="1">
      <c r="A14" s="199" t="s">
        <v>204</v>
      </c>
      <c r="B14" s="199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</row>
    <row r="15" spans="1:22" ht="8.25" customHeight="1" thickBot="1">
      <c r="A15" s="203"/>
      <c r="B15" s="203"/>
      <c r="C15" s="203"/>
      <c r="D15" s="203"/>
      <c r="E15" s="203"/>
      <c r="F15" s="203"/>
      <c r="G15" s="203"/>
      <c r="H15" s="203"/>
      <c r="I15" s="203"/>
      <c r="J15" s="203"/>
      <c r="K15" s="203"/>
      <c r="L15" s="203"/>
      <c r="M15" s="203"/>
      <c r="N15" s="203"/>
      <c r="O15" s="203"/>
      <c r="P15" s="106"/>
      <c r="Q15" s="106"/>
      <c r="R15" s="106"/>
      <c r="S15" s="106"/>
      <c r="T15" s="106"/>
      <c r="U15" s="106"/>
      <c r="V15" s="106"/>
    </row>
    <row r="16" spans="1:22" ht="12.75" customHeight="1" thickBot="1">
      <c r="A16" s="199" t="s">
        <v>180</v>
      </c>
      <c r="B16" s="199"/>
      <c r="C16" s="199"/>
      <c r="D16" s="199"/>
      <c r="E16" s="199"/>
      <c r="F16" s="199"/>
      <c r="G16" s="199"/>
      <c r="H16" s="199"/>
      <c r="I16" s="199"/>
      <c r="J16" s="199"/>
      <c r="K16" s="199"/>
      <c r="L16" s="199"/>
      <c r="M16" s="199"/>
      <c r="N16" s="199"/>
      <c r="O16" s="199"/>
      <c r="P16" s="199"/>
      <c r="Q16" s="199"/>
      <c r="R16" s="199"/>
      <c r="S16" s="199"/>
      <c r="T16" s="199"/>
      <c r="U16" s="199"/>
      <c r="V16" s="199"/>
    </row>
    <row r="17" spans="1:22" ht="21" customHeight="1" thickBot="1">
      <c r="A17" s="199" t="s">
        <v>4</v>
      </c>
      <c r="B17" s="199"/>
      <c r="C17" s="199"/>
      <c r="D17" s="199"/>
      <c r="E17" s="199"/>
      <c r="F17" s="199"/>
      <c r="G17" s="199"/>
      <c r="H17" s="199"/>
      <c r="I17" s="199"/>
      <c r="J17" s="199"/>
      <c r="K17" s="199"/>
      <c r="L17" s="199"/>
      <c r="M17" s="199"/>
      <c r="N17" s="199"/>
      <c r="O17" s="199"/>
      <c r="P17" s="199"/>
      <c r="Q17" s="199"/>
      <c r="R17" s="199"/>
      <c r="S17" s="199"/>
      <c r="T17" s="199"/>
      <c r="U17" s="199"/>
      <c r="V17" s="199"/>
    </row>
    <row r="18" spans="1:22" ht="12.75" customHeight="1" thickBot="1">
      <c r="A18" s="204" t="s">
        <v>5</v>
      </c>
      <c r="B18" s="204"/>
      <c r="C18" s="204"/>
      <c r="D18" s="204"/>
      <c r="E18" s="204"/>
      <c r="F18" s="204"/>
      <c r="G18" s="204"/>
      <c r="H18" s="204"/>
      <c r="I18" s="204"/>
      <c r="J18" s="204"/>
      <c r="K18" s="204"/>
      <c r="L18" s="204"/>
      <c r="M18" s="204"/>
      <c r="N18" s="204"/>
      <c r="O18" s="204"/>
      <c r="P18" s="204"/>
      <c r="Q18" s="204"/>
      <c r="R18" s="204"/>
      <c r="S18" s="204"/>
      <c r="T18" s="204"/>
      <c r="U18" s="204"/>
      <c r="V18" s="204"/>
    </row>
    <row r="19" spans="1:22" ht="17.25" customHeight="1" thickBot="1">
      <c r="A19" s="205" t="s">
        <v>6</v>
      </c>
      <c r="B19" s="2"/>
      <c r="C19" s="206" t="s">
        <v>7</v>
      </c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6"/>
      <c r="S19" s="206"/>
      <c r="T19" s="206"/>
      <c r="U19" s="206"/>
      <c r="V19" s="206"/>
    </row>
    <row r="20" spans="1:22" ht="108.75" customHeight="1" thickBot="1">
      <c r="A20" s="205"/>
      <c r="B20" s="207" t="s">
        <v>8</v>
      </c>
      <c r="C20" s="202" t="s">
        <v>9</v>
      </c>
      <c r="D20" s="221" t="s">
        <v>10</v>
      </c>
      <c r="E20" s="221"/>
      <c r="F20" s="221"/>
      <c r="G20" s="221" t="s">
        <v>11</v>
      </c>
      <c r="H20" s="221"/>
      <c r="I20" s="221"/>
      <c r="J20" s="37" t="s">
        <v>12</v>
      </c>
      <c r="K20" s="221" t="s">
        <v>13</v>
      </c>
      <c r="L20" s="221"/>
      <c r="M20" s="221"/>
      <c r="N20" s="221"/>
      <c r="O20" s="221" t="s">
        <v>14</v>
      </c>
      <c r="P20" s="221"/>
      <c r="Q20" s="37" t="s">
        <v>15</v>
      </c>
      <c r="R20" s="221" t="s">
        <v>16</v>
      </c>
      <c r="S20" s="221"/>
      <c r="T20" s="221" t="s">
        <v>17</v>
      </c>
      <c r="U20" s="221"/>
      <c r="V20" s="202" t="s">
        <v>18</v>
      </c>
    </row>
    <row r="21" spans="1:22" ht="57" customHeight="1" thickBot="1">
      <c r="A21" s="205"/>
      <c r="B21" s="207"/>
      <c r="C21" s="202"/>
      <c r="D21" s="4" t="s">
        <v>19</v>
      </c>
      <c r="E21" s="4" t="s">
        <v>20</v>
      </c>
      <c r="F21" s="4" t="s">
        <v>21</v>
      </c>
      <c r="G21" s="4" t="s">
        <v>19</v>
      </c>
      <c r="H21" s="4" t="s">
        <v>20</v>
      </c>
      <c r="I21" s="4" t="s">
        <v>21</v>
      </c>
      <c r="J21" s="4" t="s">
        <v>19</v>
      </c>
      <c r="K21" s="4" t="s">
        <v>22</v>
      </c>
      <c r="L21" s="4" t="s">
        <v>19</v>
      </c>
      <c r="M21" s="4" t="s">
        <v>20</v>
      </c>
      <c r="N21" s="4" t="s">
        <v>21</v>
      </c>
      <c r="O21" s="4" t="s">
        <v>19</v>
      </c>
      <c r="P21" s="4" t="s">
        <v>20</v>
      </c>
      <c r="Q21" s="4"/>
      <c r="R21" s="4" t="s">
        <v>19</v>
      </c>
      <c r="S21" s="4" t="s">
        <v>20</v>
      </c>
      <c r="T21" s="4" t="s">
        <v>19</v>
      </c>
      <c r="U21" s="4" t="s">
        <v>23</v>
      </c>
      <c r="V21" s="202"/>
    </row>
    <row r="22" spans="1:22" ht="15.75" thickBot="1">
      <c r="A22" s="5" t="s">
        <v>24</v>
      </c>
      <c r="B22" s="164">
        <v>1862696.22</v>
      </c>
      <c r="C22" s="176">
        <v>1862696.22</v>
      </c>
      <c r="D22" s="164">
        <v>7675849.0999999996</v>
      </c>
      <c r="E22" s="164"/>
      <c r="F22" s="164"/>
      <c r="G22" s="164">
        <v>3479042.88</v>
      </c>
      <c r="H22" s="164"/>
      <c r="I22" s="164"/>
      <c r="J22" s="164">
        <v>31986.95</v>
      </c>
      <c r="K22" s="116">
        <v>45292</v>
      </c>
      <c r="L22" s="165">
        <v>1744521.44</v>
      </c>
      <c r="M22" s="165"/>
      <c r="N22" s="184"/>
      <c r="O22" s="184"/>
      <c r="P22" s="184"/>
      <c r="Q22" s="184"/>
      <c r="R22" s="165">
        <v>50991.01</v>
      </c>
      <c r="S22" s="165"/>
      <c r="T22" s="165"/>
      <c r="U22" s="165"/>
      <c r="V22" s="177">
        <f t="shared" ref="V22:V52" si="0">((L22+M22+N22)-O22-P22-Q22+(R22+S22+T22+U22))</f>
        <v>1795512.45</v>
      </c>
    </row>
    <row r="23" spans="1:22" ht="15.75" thickBot="1">
      <c r="A23" s="5" t="s">
        <v>25</v>
      </c>
      <c r="B23" s="169">
        <v>1862696.22</v>
      </c>
      <c r="C23" s="169">
        <v>1862696.22</v>
      </c>
      <c r="D23" s="164"/>
      <c r="E23" s="164"/>
      <c r="F23" s="164"/>
      <c r="G23" s="164">
        <v>1753629.75</v>
      </c>
      <c r="H23" s="164"/>
      <c r="I23" s="164"/>
      <c r="J23" s="164">
        <v>25331</v>
      </c>
      <c r="K23" s="5" t="s">
        <v>25</v>
      </c>
      <c r="L23" s="165">
        <v>1743629.75</v>
      </c>
      <c r="M23" s="165"/>
      <c r="N23" s="165"/>
      <c r="O23" s="165"/>
      <c r="P23" s="165"/>
      <c r="Q23" s="165"/>
      <c r="R23" s="165"/>
      <c r="S23" s="165"/>
      <c r="T23" s="165"/>
      <c r="U23" s="165"/>
      <c r="V23" s="177">
        <f t="shared" si="0"/>
        <v>1743629.75</v>
      </c>
    </row>
    <row r="24" spans="1:22" ht="15.75" thickBot="1">
      <c r="A24" s="5" t="s">
        <v>26</v>
      </c>
      <c r="B24" s="12">
        <v>1861423.83</v>
      </c>
      <c r="C24" s="12">
        <v>1861423.83</v>
      </c>
      <c r="D24" s="164"/>
      <c r="E24" s="164"/>
      <c r="F24" s="164"/>
      <c r="G24" s="164">
        <v>68013.05</v>
      </c>
      <c r="H24" s="164"/>
      <c r="I24" s="164"/>
      <c r="J24" s="164">
        <v>25331.4</v>
      </c>
      <c r="K24" s="5" t="s">
        <v>26</v>
      </c>
      <c r="L24" s="165">
        <v>1744521.44</v>
      </c>
      <c r="M24" s="165"/>
      <c r="N24" s="165"/>
      <c r="O24" s="165"/>
      <c r="P24" s="165"/>
      <c r="Q24" s="165"/>
      <c r="R24" s="165">
        <v>77726.490000000005</v>
      </c>
      <c r="S24" s="165"/>
      <c r="T24" s="165">
        <v>18174.78</v>
      </c>
      <c r="U24" s="165"/>
      <c r="V24" s="177">
        <f t="shared" si="0"/>
        <v>1840422.71</v>
      </c>
    </row>
    <row r="25" spans="1:22" ht="15.75" thickBot="1">
      <c r="A25" s="5" t="s">
        <v>26</v>
      </c>
      <c r="B25" s="12"/>
      <c r="C25" s="12"/>
      <c r="D25" s="164"/>
      <c r="E25" s="164"/>
      <c r="F25" s="164"/>
      <c r="G25" s="164"/>
      <c r="H25" s="164"/>
      <c r="I25" s="164"/>
      <c r="J25" s="164"/>
      <c r="K25" s="116">
        <v>45292</v>
      </c>
      <c r="L25" s="165">
        <v>68013.05</v>
      </c>
      <c r="M25" s="165"/>
      <c r="N25" s="165"/>
      <c r="O25" s="165"/>
      <c r="P25" s="165"/>
      <c r="Q25" s="165"/>
      <c r="R25" s="165"/>
      <c r="S25" s="165"/>
      <c r="T25" s="165"/>
      <c r="U25" s="165"/>
      <c r="V25" s="177">
        <f t="shared" si="0"/>
        <v>68013.05</v>
      </c>
    </row>
    <row r="26" spans="1:22" ht="15.75" thickBot="1">
      <c r="A26" s="5" t="s">
        <v>26</v>
      </c>
      <c r="B26" s="12"/>
      <c r="C26" s="12"/>
      <c r="D26" s="164"/>
      <c r="E26" s="164"/>
      <c r="F26" s="164"/>
      <c r="G26" s="164"/>
      <c r="H26" s="164"/>
      <c r="I26" s="164"/>
      <c r="J26" s="164"/>
      <c r="K26" s="5"/>
      <c r="L26" s="165"/>
      <c r="M26" s="165"/>
      <c r="N26" s="165"/>
      <c r="O26" s="165"/>
      <c r="P26" s="165"/>
      <c r="Q26" s="165"/>
      <c r="R26" s="165"/>
      <c r="S26" s="165"/>
      <c r="T26" s="165"/>
      <c r="U26" s="165"/>
      <c r="V26" s="177">
        <f t="shared" si="0"/>
        <v>0</v>
      </c>
    </row>
    <row r="27" spans="1:22" ht="15.75" thickBot="1">
      <c r="A27" s="5" t="s">
        <v>27</v>
      </c>
      <c r="B27" s="12">
        <v>1861423.83</v>
      </c>
      <c r="C27" s="12">
        <v>1861423.83</v>
      </c>
      <c r="D27" s="164">
        <v>10986523.199999999</v>
      </c>
      <c r="E27" s="164"/>
      <c r="F27" s="164"/>
      <c r="G27" s="164">
        <v>3564603.57</v>
      </c>
      <c r="H27" s="164"/>
      <c r="I27" s="164"/>
      <c r="J27" s="164">
        <v>24671.81</v>
      </c>
      <c r="K27" s="5" t="s">
        <v>25</v>
      </c>
      <c r="L27" s="165">
        <v>75560.69</v>
      </c>
      <c r="M27" s="165"/>
      <c r="N27" s="165"/>
      <c r="O27" s="165"/>
      <c r="P27" s="165"/>
      <c r="Q27" s="165"/>
      <c r="R27" s="165"/>
      <c r="S27" s="165"/>
      <c r="T27" s="165"/>
      <c r="U27" s="165"/>
      <c r="V27" s="177">
        <f t="shared" si="0"/>
        <v>75560.69</v>
      </c>
    </row>
    <row r="28" spans="1:22" ht="15.75" thickBot="1">
      <c r="A28" s="5" t="s">
        <v>27</v>
      </c>
      <c r="B28" s="12"/>
      <c r="C28" s="12"/>
      <c r="D28" s="164"/>
      <c r="E28" s="164"/>
      <c r="F28" s="164"/>
      <c r="G28" s="164"/>
      <c r="H28" s="164"/>
      <c r="I28" s="164"/>
      <c r="J28" s="164"/>
      <c r="K28" s="5"/>
      <c r="L28" s="165"/>
      <c r="M28" s="165"/>
      <c r="N28" s="165"/>
      <c r="O28" s="165"/>
      <c r="P28" s="165"/>
      <c r="Q28" s="165"/>
      <c r="R28" s="165"/>
      <c r="S28" s="165"/>
      <c r="T28" s="165"/>
      <c r="U28" s="165"/>
      <c r="V28" s="177">
        <f t="shared" si="0"/>
        <v>0</v>
      </c>
    </row>
    <row r="29" spans="1:22" ht="15.75" thickBot="1">
      <c r="A29" s="5" t="s">
        <v>27</v>
      </c>
      <c r="B29" s="12"/>
      <c r="C29" s="12"/>
      <c r="D29" s="164"/>
      <c r="E29" s="164"/>
      <c r="F29" s="164"/>
      <c r="G29" s="164"/>
      <c r="H29" s="164"/>
      <c r="I29" s="164"/>
      <c r="J29" s="164"/>
      <c r="K29" s="5" t="s">
        <v>27</v>
      </c>
      <c r="L29" s="165">
        <v>1744521.44</v>
      </c>
      <c r="M29" s="165"/>
      <c r="N29" s="165"/>
      <c r="O29" s="165"/>
      <c r="P29" s="165"/>
      <c r="Q29" s="165"/>
      <c r="R29" s="165"/>
      <c r="S29" s="165"/>
      <c r="T29" s="165"/>
      <c r="U29" s="165"/>
      <c r="V29" s="177">
        <f t="shared" si="0"/>
        <v>1744521.44</v>
      </c>
    </row>
    <row r="30" spans="1:22" ht="15.75" thickBot="1">
      <c r="A30" s="5" t="s">
        <v>28</v>
      </c>
      <c r="B30" s="12">
        <v>1861423.83</v>
      </c>
      <c r="C30" s="12">
        <v>1861423.83</v>
      </c>
      <c r="D30" s="164"/>
      <c r="E30" s="164"/>
      <c r="F30" s="164"/>
      <c r="G30" s="164">
        <v>1859190.04</v>
      </c>
      <c r="H30" s="164"/>
      <c r="I30" s="164"/>
      <c r="J30" s="164">
        <v>25303.84</v>
      </c>
      <c r="K30" s="5" t="s">
        <v>26</v>
      </c>
      <c r="L30" s="165">
        <v>74668.600000000006</v>
      </c>
      <c r="M30" s="165"/>
      <c r="N30" s="165"/>
      <c r="O30" s="165"/>
      <c r="P30" s="165"/>
      <c r="Q30" s="165"/>
      <c r="R30" s="165"/>
      <c r="S30" s="165"/>
      <c r="T30" s="165"/>
      <c r="U30" s="165"/>
      <c r="V30" s="177">
        <f t="shared" si="0"/>
        <v>74668.600000000006</v>
      </c>
    </row>
    <row r="31" spans="1:22" ht="15.75" thickBot="1">
      <c r="A31" s="5" t="s">
        <v>28</v>
      </c>
      <c r="B31" s="12"/>
      <c r="C31" s="12"/>
      <c r="D31" s="164"/>
      <c r="E31" s="164"/>
      <c r="F31" s="164"/>
      <c r="G31" s="164"/>
      <c r="H31" s="164"/>
      <c r="I31" s="164"/>
      <c r="J31" s="164"/>
      <c r="K31" s="5"/>
      <c r="L31" s="165"/>
      <c r="M31" s="165"/>
      <c r="N31" s="165"/>
      <c r="O31" s="165"/>
      <c r="P31" s="165"/>
      <c r="Q31" s="165"/>
      <c r="R31" s="165"/>
      <c r="S31" s="165"/>
      <c r="T31" s="165"/>
      <c r="U31" s="165"/>
      <c r="V31" s="177">
        <f t="shared" si="0"/>
        <v>0</v>
      </c>
    </row>
    <row r="32" spans="1:22" ht="15.75" thickBot="1">
      <c r="A32" s="5" t="s">
        <v>28</v>
      </c>
      <c r="B32" s="12"/>
      <c r="C32" s="12"/>
      <c r="D32" s="164"/>
      <c r="E32" s="164"/>
      <c r="F32" s="164"/>
      <c r="G32" s="164"/>
      <c r="H32" s="164"/>
      <c r="I32" s="164"/>
      <c r="J32" s="164"/>
      <c r="K32" s="5" t="s">
        <v>28</v>
      </c>
      <c r="L32" s="165">
        <v>1744521.44</v>
      </c>
      <c r="M32" s="165"/>
      <c r="N32" s="165"/>
      <c r="O32" s="165"/>
      <c r="P32" s="165"/>
      <c r="Q32" s="165"/>
      <c r="R32" s="165"/>
      <c r="S32" s="165"/>
      <c r="T32" s="165"/>
      <c r="U32" s="165"/>
      <c r="V32" s="177">
        <f t="shared" si="0"/>
        <v>1744521.44</v>
      </c>
    </row>
    <row r="33" spans="1:22" ht="15.75" thickBot="1">
      <c r="A33" s="5" t="s">
        <v>29</v>
      </c>
      <c r="B33" s="12">
        <v>1862696.22</v>
      </c>
      <c r="C33" s="12">
        <v>1862696.22</v>
      </c>
      <c r="D33" s="164"/>
      <c r="E33" s="164"/>
      <c r="F33" s="164"/>
      <c r="G33" s="164"/>
      <c r="H33" s="164"/>
      <c r="I33" s="164"/>
      <c r="J33" s="164">
        <v>23233.71</v>
      </c>
      <c r="K33" s="136">
        <v>45444</v>
      </c>
      <c r="L33" s="165">
        <v>1784521.44</v>
      </c>
      <c r="M33" s="165"/>
      <c r="N33" s="165"/>
      <c r="O33" s="165"/>
      <c r="P33" s="165"/>
      <c r="Q33" s="165"/>
      <c r="R33" s="165"/>
      <c r="S33" s="165"/>
      <c r="T33" s="165"/>
      <c r="U33" s="165"/>
      <c r="V33" s="177">
        <f t="shared" si="0"/>
        <v>1784521.44</v>
      </c>
    </row>
    <row r="34" spans="1:22" ht="15.75" thickBot="1">
      <c r="A34" s="5" t="s">
        <v>30</v>
      </c>
      <c r="B34" s="12">
        <v>1862696.22</v>
      </c>
      <c r="C34" s="12">
        <v>1862696.22</v>
      </c>
      <c r="D34" s="164">
        <v>35077.17</v>
      </c>
      <c r="E34" s="164">
        <v>153865.98000000001</v>
      </c>
      <c r="F34" s="164"/>
      <c r="G34" s="164">
        <v>3754144.4</v>
      </c>
      <c r="H34" s="164">
        <v>116266.98</v>
      </c>
      <c r="I34" s="164"/>
      <c r="J34" s="164">
        <v>20706.599999999999</v>
      </c>
      <c r="K34" s="5" t="s">
        <v>30</v>
      </c>
      <c r="L34" s="165">
        <v>1784521.44</v>
      </c>
      <c r="M34" s="165">
        <v>82676.98</v>
      </c>
      <c r="N34" s="165"/>
      <c r="O34" s="165"/>
      <c r="P34" s="165"/>
      <c r="Q34" s="165"/>
      <c r="R34" s="165"/>
      <c r="S34" s="165"/>
      <c r="T34" s="165"/>
      <c r="U34" s="165"/>
      <c r="V34" s="177">
        <f t="shared" si="0"/>
        <v>1867198.42</v>
      </c>
    </row>
    <row r="35" spans="1:22" ht="15.75" thickBot="1">
      <c r="A35" s="5" t="s">
        <v>30</v>
      </c>
      <c r="B35" s="12"/>
      <c r="C35" s="12"/>
      <c r="D35" s="164"/>
      <c r="E35" s="164"/>
      <c r="F35" s="164"/>
      <c r="G35" s="164"/>
      <c r="H35" s="164"/>
      <c r="I35" s="164"/>
      <c r="J35" s="164"/>
      <c r="K35" s="136">
        <v>45444</v>
      </c>
      <c r="L35" s="165">
        <v>18174.78</v>
      </c>
      <c r="M35" s="165"/>
      <c r="N35" s="165"/>
      <c r="O35" s="165"/>
      <c r="P35" s="165"/>
      <c r="Q35" s="165"/>
      <c r="R35" s="165"/>
      <c r="S35" s="165"/>
      <c r="T35" s="165"/>
      <c r="U35" s="165"/>
      <c r="V35" s="177">
        <f t="shared" si="0"/>
        <v>18174.78</v>
      </c>
    </row>
    <row r="36" spans="1:22" ht="15.75" thickBot="1">
      <c r="A36" s="5" t="s">
        <v>30</v>
      </c>
      <c r="B36" s="12"/>
      <c r="C36" s="12"/>
      <c r="D36" s="164"/>
      <c r="E36" s="164"/>
      <c r="F36" s="164"/>
      <c r="G36" s="164"/>
      <c r="H36" s="164"/>
      <c r="I36" s="164"/>
      <c r="J36" s="164"/>
      <c r="K36" s="5" t="s">
        <v>28</v>
      </c>
      <c r="L36" s="165">
        <v>91598.55</v>
      </c>
      <c r="M36" s="165"/>
      <c r="N36" s="165"/>
      <c r="O36" s="165"/>
      <c r="P36" s="165"/>
      <c r="Q36" s="165"/>
      <c r="R36" s="165"/>
      <c r="S36" s="165"/>
      <c r="T36" s="165"/>
      <c r="U36" s="165"/>
      <c r="V36" s="177">
        <f t="shared" si="0"/>
        <v>91598.55</v>
      </c>
    </row>
    <row r="37" spans="1:22" ht="15.75" thickBot="1">
      <c r="A37" s="5" t="s">
        <v>30</v>
      </c>
      <c r="B37" s="12"/>
      <c r="C37" s="12"/>
      <c r="D37" s="164"/>
      <c r="E37" s="164"/>
      <c r="F37" s="164"/>
      <c r="G37" s="164"/>
      <c r="H37" s="164"/>
      <c r="I37" s="164"/>
      <c r="J37" s="164"/>
      <c r="K37" s="5" t="s">
        <v>27</v>
      </c>
      <c r="L37" s="165">
        <v>75328.19</v>
      </c>
      <c r="M37" s="165"/>
      <c r="N37" s="165"/>
      <c r="O37" s="165"/>
      <c r="P37" s="165"/>
      <c r="Q37" s="165"/>
      <c r="R37" s="165"/>
      <c r="S37" s="165"/>
      <c r="T37" s="165"/>
      <c r="U37" s="165"/>
      <c r="V37" s="177">
        <f t="shared" si="0"/>
        <v>75328.19</v>
      </c>
    </row>
    <row r="38" spans="1:22" ht="15.75" thickBot="1">
      <c r="A38" s="5" t="s">
        <v>31</v>
      </c>
      <c r="B38" s="12">
        <v>1862696.22</v>
      </c>
      <c r="C38" s="12">
        <v>1862696.22</v>
      </c>
      <c r="D38" s="164">
        <v>18174.78</v>
      </c>
      <c r="E38" s="164">
        <v>445296.57</v>
      </c>
      <c r="F38" s="164"/>
      <c r="G38" s="164">
        <v>1762696.22</v>
      </c>
      <c r="H38" s="164">
        <v>482895.57</v>
      </c>
      <c r="I38" s="164"/>
      <c r="J38" s="164">
        <v>22799.599999999999</v>
      </c>
      <c r="K38" s="5" t="s">
        <v>31</v>
      </c>
      <c r="L38" s="165">
        <v>1784521.44</v>
      </c>
      <c r="M38" s="165"/>
      <c r="N38" s="165"/>
      <c r="O38" s="165"/>
      <c r="P38" s="165"/>
      <c r="Q38" s="165"/>
      <c r="R38" s="165"/>
      <c r="S38" s="165"/>
      <c r="T38" s="165"/>
      <c r="U38" s="165"/>
      <c r="V38" s="177">
        <f t="shared" si="0"/>
        <v>1784521.44</v>
      </c>
    </row>
    <row r="39" spans="1:22" ht="15.75" thickBot="1">
      <c r="A39" s="5" t="s">
        <v>31</v>
      </c>
      <c r="B39" s="12"/>
      <c r="C39" s="12"/>
      <c r="D39" s="164"/>
      <c r="E39" s="164"/>
      <c r="F39" s="164"/>
      <c r="G39" s="164"/>
      <c r="H39" s="164"/>
      <c r="I39" s="164"/>
      <c r="J39" s="164"/>
      <c r="K39" s="5" t="s">
        <v>30</v>
      </c>
      <c r="L39" s="165">
        <v>18174.78</v>
      </c>
      <c r="M39" s="165">
        <v>33590</v>
      </c>
      <c r="N39" s="165"/>
      <c r="O39" s="165"/>
      <c r="P39" s="165"/>
      <c r="Q39" s="165"/>
      <c r="R39" s="165"/>
      <c r="S39" s="165"/>
      <c r="T39" s="165"/>
      <c r="U39" s="165"/>
      <c r="V39" s="177">
        <f t="shared" si="0"/>
        <v>51764.78</v>
      </c>
    </row>
    <row r="40" spans="1:22" ht="15.75" thickBot="1">
      <c r="A40" s="5" t="s">
        <v>32</v>
      </c>
      <c r="B40" s="12">
        <v>1862696.22</v>
      </c>
      <c r="C40" s="12">
        <v>1862696.22</v>
      </c>
      <c r="D40" s="164">
        <v>18174.78</v>
      </c>
      <c r="E40" s="164">
        <v>53998</v>
      </c>
      <c r="F40" s="164"/>
      <c r="G40" s="164">
        <v>18174.78</v>
      </c>
      <c r="H40" s="164">
        <v>53998</v>
      </c>
      <c r="I40" s="164"/>
      <c r="J40" s="163">
        <v>22040.31</v>
      </c>
      <c r="K40" s="5" t="s">
        <v>31</v>
      </c>
      <c r="L40" s="165">
        <v>18174.78</v>
      </c>
      <c r="M40" s="165">
        <v>468671.57</v>
      </c>
      <c r="N40" s="165"/>
      <c r="O40" s="165"/>
      <c r="P40" s="165"/>
      <c r="Q40" s="165"/>
      <c r="R40" s="165"/>
      <c r="S40" s="165"/>
      <c r="T40" s="165"/>
      <c r="U40" s="165"/>
      <c r="V40" s="177">
        <f t="shared" si="0"/>
        <v>486846.35</v>
      </c>
    </row>
    <row r="41" spans="1:22" ht="15.75" thickBot="1">
      <c r="A41" s="5" t="s">
        <v>32</v>
      </c>
      <c r="B41" s="12"/>
      <c r="C41" s="12"/>
      <c r="D41" s="164"/>
      <c r="E41" s="164"/>
      <c r="F41" s="164"/>
      <c r="G41" s="164"/>
      <c r="H41" s="164"/>
      <c r="I41" s="164"/>
      <c r="J41" s="164"/>
      <c r="K41" s="5" t="s">
        <v>32</v>
      </c>
      <c r="L41" s="165">
        <v>1744521.44</v>
      </c>
      <c r="M41" s="165">
        <v>53998</v>
      </c>
      <c r="N41" s="165"/>
      <c r="O41" s="165"/>
      <c r="P41" s="165"/>
      <c r="Q41" s="165"/>
      <c r="R41" s="165"/>
      <c r="S41" s="165"/>
      <c r="T41" s="165"/>
      <c r="U41" s="165"/>
      <c r="V41" s="177">
        <f t="shared" si="0"/>
        <v>1798519.44</v>
      </c>
    </row>
    <row r="42" spans="1:22" ht="15.75" thickBot="1">
      <c r="A42" s="145">
        <v>45566</v>
      </c>
      <c r="B42" s="12"/>
      <c r="C42" s="12"/>
      <c r="D42" s="164"/>
      <c r="E42" s="164"/>
      <c r="F42" s="164"/>
      <c r="G42" s="164"/>
      <c r="H42" s="164"/>
      <c r="I42" s="164"/>
      <c r="J42" s="164"/>
      <c r="K42" s="144">
        <v>45292</v>
      </c>
      <c r="L42" s="165">
        <v>18174.78</v>
      </c>
      <c r="M42" s="165"/>
      <c r="N42" s="165"/>
      <c r="O42" s="165"/>
      <c r="P42" s="165"/>
      <c r="Q42" s="165"/>
      <c r="R42" s="165"/>
      <c r="S42" s="165"/>
      <c r="T42" s="165"/>
      <c r="U42" s="165"/>
      <c r="V42" s="177">
        <f t="shared" si="0"/>
        <v>18174.78</v>
      </c>
    </row>
    <row r="43" spans="1:22" ht="15.75" thickBot="1">
      <c r="A43" s="145">
        <v>45566</v>
      </c>
      <c r="B43" s="12"/>
      <c r="C43" s="12"/>
      <c r="D43" s="164"/>
      <c r="E43" s="164"/>
      <c r="F43" s="164"/>
      <c r="G43" s="164"/>
      <c r="H43" s="164"/>
      <c r="I43" s="164"/>
      <c r="J43" s="164"/>
      <c r="K43" s="144">
        <v>45323</v>
      </c>
      <c r="L43" s="165">
        <v>18174.78</v>
      </c>
      <c r="M43" s="165"/>
      <c r="N43" s="165"/>
      <c r="O43" s="165"/>
      <c r="P43" s="165"/>
      <c r="Q43" s="165"/>
      <c r="R43" s="165"/>
      <c r="S43" s="165"/>
      <c r="T43" s="165"/>
      <c r="U43" s="165"/>
      <c r="V43" s="177">
        <f t="shared" si="0"/>
        <v>18174.78</v>
      </c>
    </row>
    <row r="44" spans="1:22" ht="15.75" thickBot="1">
      <c r="A44" s="145">
        <v>45566</v>
      </c>
      <c r="B44" s="12"/>
      <c r="C44" s="12"/>
      <c r="D44" s="164"/>
      <c r="E44" s="164"/>
      <c r="F44" s="164"/>
      <c r="G44" s="164"/>
      <c r="H44" s="164"/>
      <c r="I44" s="164"/>
      <c r="J44" s="164"/>
      <c r="K44" s="144">
        <v>45352</v>
      </c>
      <c r="L44" s="165">
        <v>16902.39</v>
      </c>
      <c r="M44" s="165"/>
      <c r="N44" s="165"/>
      <c r="O44" s="165"/>
      <c r="P44" s="165"/>
      <c r="Q44" s="165"/>
      <c r="R44" s="165"/>
      <c r="S44" s="165"/>
      <c r="T44" s="165"/>
      <c r="U44" s="165"/>
      <c r="V44" s="177">
        <f t="shared" si="0"/>
        <v>16902.39</v>
      </c>
    </row>
    <row r="45" spans="1:22" ht="15.75" thickBot="1">
      <c r="A45" s="145">
        <v>45566</v>
      </c>
      <c r="B45" s="12"/>
      <c r="C45" s="12"/>
      <c r="D45" s="164"/>
      <c r="E45" s="164"/>
      <c r="F45" s="164"/>
      <c r="G45" s="164"/>
      <c r="H45" s="164"/>
      <c r="I45" s="164"/>
      <c r="J45" s="164"/>
      <c r="K45" s="143" t="s">
        <v>27</v>
      </c>
      <c r="L45" s="165">
        <v>16902.39</v>
      </c>
      <c r="M45" s="165"/>
      <c r="N45" s="165"/>
      <c r="O45" s="165"/>
      <c r="P45" s="165"/>
      <c r="Q45" s="165"/>
      <c r="R45" s="165"/>
      <c r="S45" s="165"/>
      <c r="T45" s="165"/>
      <c r="U45" s="165"/>
      <c r="V45" s="177">
        <f t="shared" si="0"/>
        <v>16902.39</v>
      </c>
    </row>
    <row r="46" spans="1:22" ht="15.75" thickBot="1">
      <c r="A46" s="145">
        <v>45566</v>
      </c>
      <c r="B46" s="12"/>
      <c r="C46" s="12"/>
      <c r="D46" s="164"/>
      <c r="E46" s="164"/>
      <c r="F46" s="164"/>
      <c r="G46" s="164"/>
      <c r="H46" s="164"/>
      <c r="I46" s="164"/>
      <c r="J46" s="164"/>
      <c r="K46" s="144">
        <v>45444</v>
      </c>
      <c r="L46" s="165">
        <v>36766.29</v>
      </c>
      <c r="M46" s="165"/>
      <c r="N46" s="165"/>
      <c r="O46" s="165"/>
      <c r="P46" s="165"/>
      <c r="Q46" s="165"/>
      <c r="R46" s="165"/>
      <c r="S46" s="165"/>
      <c r="T46" s="165"/>
      <c r="U46" s="165"/>
      <c r="V46" s="177">
        <f t="shared" si="0"/>
        <v>36766.29</v>
      </c>
    </row>
    <row r="47" spans="1:22" ht="15.75" thickBot="1">
      <c r="A47" s="145">
        <v>45566</v>
      </c>
      <c r="B47" s="12"/>
      <c r="C47" s="12"/>
      <c r="D47" s="164"/>
      <c r="E47" s="164"/>
      <c r="F47" s="164"/>
      <c r="G47" s="164"/>
      <c r="H47" s="164"/>
      <c r="I47" s="164"/>
      <c r="J47" s="164"/>
      <c r="K47" s="144">
        <v>45474</v>
      </c>
      <c r="L47" s="165">
        <v>39293.4</v>
      </c>
      <c r="M47" s="165"/>
      <c r="N47" s="165"/>
      <c r="O47" s="165"/>
      <c r="P47" s="165"/>
      <c r="Q47" s="165"/>
      <c r="R47" s="165"/>
      <c r="S47" s="165"/>
      <c r="T47" s="165"/>
      <c r="U47" s="165"/>
      <c r="V47" s="177">
        <f t="shared" si="0"/>
        <v>39293.4</v>
      </c>
    </row>
    <row r="48" spans="1:22" ht="15.75" thickBot="1">
      <c r="A48" s="5" t="s">
        <v>33</v>
      </c>
      <c r="B48" s="12"/>
      <c r="C48" s="12"/>
      <c r="D48" s="164"/>
      <c r="E48" s="164"/>
      <c r="F48" s="164"/>
      <c r="G48" s="164"/>
      <c r="H48" s="164"/>
      <c r="I48" s="164"/>
      <c r="J48" s="164"/>
      <c r="K48" s="143" t="s">
        <v>31</v>
      </c>
      <c r="L48" s="165">
        <v>37200.400000000001</v>
      </c>
      <c r="M48" s="165"/>
      <c r="N48" s="165"/>
      <c r="O48" s="165"/>
      <c r="P48" s="165"/>
      <c r="Q48" s="165"/>
      <c r="R48" s="165"/>
      <c r="S48" s="165"/>
      <c r="T48" s="165"/>
      <c r="U48" s="165"/>
      <c r="V48" s="177">
        <f t="shared" si="0"/>
        <v>37200.400000000001</v>
      </c>
    </row>
    <row r="49" spans="1:22" ht="15.75" thickBot="1">
      <c r="A49" s="5" t="s">
        <v>33</v>
      </c>
      <c r="B49" s="168">
        <v>1861571.22</v>
      </c>
      <c r="C49" s="168">
        <v>1861571.22</v>
      </c>
      <c r="D49" s="164">
        <v>3336983.6599999997</v>
      </c>
      <c r="E49" s="164">
        <v>41015</v>
      </c>
      <c r="F49" s="164"/>
      <c r="G49" s="164">
        <v>2294673.7699999996</v>
      </c>
      <c r="H49" s="164">
        <v>41015</v>
      </c>
      <c r="I49" s="164"/>
      <c r="J49" s="163">
        <v>28975.54</v>
      </c>
      <c r="K49" s="136" t="s">
        <v>32</v>
      </c>
      <c r="L49" s="165">
        <v>18174.78</v>
      </c>
      <c r="M49" s="165"/>
      <c r="N49" s="165"/>
      <c r="O49" s="165"/>
      <c r="P49" s="165"/>
      <c r="Q49" s="165"/>
      <c r="R49" s="165"/>
      <c r="S49" s="165"/>
      <c r="T49" s="165"/>
      <c r="U49" s="165"/>
      <c r="V49" s="177">
        <f t="shared" si="0"/>
        <v>18174.78</v>
      </c>
    </row>
    <row r="50" spans="1:22" ht="15.75" thickBot="1">
      <c r="A50" s="5" t="s">
        <v>33</v>
      </c>
      <c r="B50" s="12"/>
      <c r="C50" s="12"/>
      <c r="D50" s="164"/>
      <c r="E50" s="164"/>
      <c r="F50" s="164"/>
      <c r="G50" s="164"/>
      <c r="H50" s="164"/>
      <c r="I50" s="164"/>
      <c r="J50" s="164"/>
      <c r="K50" s="136">
        <v>45566</v>
      </c>
      <c r="L50" s="165">
        <v>1744521.44</v>
      </c>
      <c r="M50" s="165">
        <v>41015</v>
      </c>
      <c r="N50" s="165"/>
      <c r="O50" s="165"/>
      <c r="P50" s="165"/>
      <c r="Q50" s="165"/>
      <c r="R50" s="165"/>
      <c r="S50" s="165"/>
      <c r="T50" s="165"/>
      <c r="U50" s="165"/>
      <c r="V50" s="177">
        <f t="shared" si="0"/>
        <v>1785536.44</v>
      </c>
    </row>
    <row r="51" spans="1:22" ht="15.75" thickBot="1">
      <c r="A51" s="5" t="s">
        <v>34</v>
      </c>
      <c r="B51" s="12">
        <v>1844521.44</v>
      </c>
      <c r="C51" s="12">
        <v>1844521.44</v>
      </c>
      <c r="D51" s="185"/>
      <c r="E51" s="185"/>
      <c r="F51" s="164"/>
      <c r="G51" s="164"/>
      <c r="H51" s="164"/>
      <c r="I51" s="164"/>
      <c r="J51" s="163"/>
      <c r="K51" s="136"/>
      <c r="L51" s="165"/>
      <c r="M51" s="165"/>
      <c r="N51" s="165"/>
      <c r="O51" s="165"/>
      <c r="P51" s="165"/>
      <c r="Q51" s="165"/>
      <c r="R51" s="165"/>
      <c r="S51" s="165"/>
      <c r="T51" s="165"/>
      <c r="U51" s="165"/>
      <c r="V51" s="177">
        <f t="shared" si="0"/>
        <v>0</v>
      </c>
    </row>
    <row r="52" spans="1:22" ht="15.75" thickBot="1">
      <c r="A52" s="13" t="s">
        <v>35</v>
      </c>
      <c r="B52" s="168">
        <v>1844521.44</v>
      </c>
      <c r="C52" s="168">
        <v>1844521.44</v>
      </c>
      <c r="D52" s="164"/>
      <c r="E52" s="164"/>
      <c r="F52" s="164"/>
      <c r="G52" s="164"/>
      <c r="H52" s="164"/>
      <c r="I52" s="164"/>
      <c r="J52" s="164"/>
      <c r="K52" s="136"/>
      <c r="L52" s="166"/>
      <c r="M52" s="166"/>
      <c r="N52" s="166"/>
      <c r="O52" s="166"/>
      <c r="P52" s="166"/>
      <c r="Q52" s="166"/>
      <c r="R52" s="166"/>
      <c r="S52" s="166"/>
      <c r="T52" s="166"/>
      <c r="U52" s="166"/>
      <c r="V52" s="177">
        <f t="shared" si="0"/>
        <v>0</v>
      </c>
    </row>
    <row r="53" spans="1:22" ht="15.75" thickBot="1">
      <c r="A53" s="14"/>
      <c r="B53" s="15">
        <f t="shared" ref="B53:J53" si="1">SUM(B22:B52)</f>
        <v>22311062.910000004</v>
      </c>
      <c r="C53" s="15">
        <f t="shared" si="1"/>
        <v>22311062.910000004</v>
      </c>
      <c r="D53" s="15">
        <f t="shared" si="1"/>
        <v>22070782.690000001</v>
      </c>
      <c r="E53" s="15">
        <f t="shared" si="1"/>
        <v>694175.55</v>
      </c>
      <c r="F53" s="15">
        <f t="shared" si="1"/>
        <v>0</v>
      </c>
      <c r="G53" s="15">
        <f t="shared" si="1"/>
        <v>18554168.460000001</v>
      </c>
      <c r="H53" s="15">
        <f t="shared" si="1"/>
        <v>694175.55</v>
      </c>
      <c r="I53" s="15">
        <f t="shared" si="1"/>
        <v>0</v>
      </c>
      <c r="J53" s="15">
        <f t="shared" si="1"/>
        <v>250380.76</v>
      </c>
      <c r="K53" s="15"/>
      <c r="L53" s="15">
        <f t="shared" ref="L53:V53" si="2">SUM(L22:L52)</f>
        <v>18205605.339999996</v>
      </c>
      <c r="M53" s="15">
        <f t="shared" si="2"/>
        <v>679951.55</v>
      </c>
      <c r="N53" s="15">
        <f t="shared" si="2"/>
        <v>0</v>
      </c>
      <c r="O53" s="15">
        <f t="shared" si="2"/>
        <v>0</v>
      </c>
      <c r="P53" s="15">
        <f t="shared" si="2"/>
        <v>0</v>
      </c>
      <c r="Q53" s="15">
        <f t="shared" si="2"/>
        <v>0</v>
      </c>
      <c r="R53" s="15">
        <f t="shared" si="2"/>
        <v>128717.5</v>
      </c>
      <c r="S53" s="15">
        <f t="shared" si="2"/>
        <v>0</v>
      </c>
      <c r="T53" s="15">
        <f t="shared" si="2"/>
        <v>18174.78</v>
      </c>
      <c r="U53" s="15">
        <f t="shared" si="2"/>
        <v>0</v>
      </c>
      <c r="V53" s="15">
        <f t="shared" si="2"/>
        <v>19032449.169999998</v>
      </c>
    </row>
    <row r="54" spans="1:22">
      <c r="A54" s="104"/>
      <c r="B54" s="104"/>
      <c r="C54" s="16"/>
      <c r="D54" s="104"/>
      <c r="E54" s="104"/>
      <c r="F54" s="104"/>
      <c r="G54" s="104"/>
      <c r="H54" s="104"/>
      <c r="I54" s="104"/>
      <c r="J54" s="104"/>
      <c r="K54" s="104"/>
      <c r="L54" s="104"/>
      <c r="M54" s="104"/>
      <c r="N54" s="104"/>
      <c r="O54" s="104"/>
      <c r="P54" s="104"/>
      <c r="Q54" s="104"/>
      <c r="R54" s="104"/>
      <c r="S54" s="104"/>
      <c r="T54" s="104"/>
      <c r="U54" s="104"/>
      <c r="V54" s="104"/>
    </row>
    <row r="55" spans="1:22" ht="49.5" customHeight="1">
      <c r="A55" s="209" t="s">
        <v>36</v>
      </c>
      <c r="B55" s="209"/>
      <c r="C55" s="209"/>
      <c r="D55" s="209"/>
      <c r="E55" s="209"/>
      <c r="F55" s="104"/>
      <c r="G55" s="104"/>
      <c r="H55" s="104"/>
      <c r="I55" s="104"/>
      <c r="J55" s="104"/>
      <c r="K55" s="104"/>
      <c r="L55" s="104"/>
      <c r="M55" s="104"/>
      <c r="N55" s="104"/>
      <c r="O55" s="104"/>
      <c r="P55" s="104"/>
      <c r="Q55" s="104"/>
      <c r="R55" s="104"/>
      <c r="S55" s="104"/>
      <c r="T55" s="104"/>
      <c r="U55" s="104"/>
      <c r="V55" s="17"/>
    </row>
    <row r="56" spans="1:22" ht="12.75" customHeight="1">
      <c r="A56" s="210" t="s">
        <v>37</v>
      </c>
      <c r="B56" s="210"/>
      <c r="C56" s="210"/>
      <c r="D56" s="210"/>
      <c r="E56" s="210"/>
      <c r="F56" s="104"/>
      <c r="G56" s="104"/>
      <c r="H56" s="104"/>
      <c r="I56" s="104"/>
      <c r="J56" s="104"/>
      <c r="K56" s="104"/>
      <c r="L56" s="104"/>
      <c r="M56" s="104"/>
      <c r="N56" s="104"/>
      <c r="O56" s="104"/>
      <c r="P56" s="104"/>
      <c r="Q56" s="104"/>
      <c r="R56" s="104"/>
      <c r="S56" s="104"/>
      <c r="T56" s="104"/>
      <c r="U56" s="104"/>
      <c r="V56" s="135"/>
    </row>
    <row r="57" spans="1:22" ht="37.5" customHeight="1">
      <c r="A57" s="208" t="s">
        <v>38</v>
      </c>
      <c r="B57" s="208"/>
      <c r="C57" s="208"/>
      <c r="D57" s="208"/>
      <c r="E57" s="208"/>
      <c r="F57" s="104"/>
      <c r="G57" s="104"/>
      <c r="H57" s="104"/>
      <c r="I57" s="104"/>
      <c r="J57" s="104"/>
      <c r="K57" s="104"/>
      <c r="L57" s="104"/>
      <c r="M57" s="104"/>
      <c r="N57" s="104"/>
      <c r="O57" s="104"/>
      <c r="P57" s="104"/>
      <c r="Q57" s="104"/>
      <c r="R57" s="104"/>
      <c r="S57" s="104"/>
      <c r="T57" s="104"/>
      <c r="U57" s="104"/>
      <c r="V57" s="104"/>
    </row>
    <row r="58" spans="1:22" ht="12.75" customHeight="1">
      <c r="A58" s="208" t="s">
        <v>98</v>
      </c>
      <c r="B58" s="208"/>
      <c r="C58" s="208"/>
      <c r="D58" s="208"/>
      <c r="E58" s="208"/>
      <c r="F58" s="104"/>
      <c r="G58" s="104"/>
      <c r="H58" s="104"/>
      <c r="I58" s="104"/>
      <c r="J58" s="104"/>
      <c r="K58" s="104"/>
      <c r="L58" s="104"/>
      <c r="M58" s="104"/>
      <c r="N58" s="104"/>
      <c r="O58" s="104"/>
      <c r="P58" s="104"/>
      <c r="Q58" s="104"/>
      <c r="R58" s="104"/>
      <c r="S58" s="104"/>
      <c r="T58" s="104"/>
      <c r="U58" s="104"/>
      <c r="V58" s="104"/>
    </row>
    <row r="59" spans="1:22" ht="12.75" customHeight="1">
      <c r="A59" s="208" t="s">
        <v>40</v>
      </c>
      <c r="B59" s="208"/>
      <c r="C59" s="208"/>
      <c r="D59" s="208"/>
      <c r="E59" s="208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104"/>
      <c r="Q59" s="104"/>
      <c r="R59" s="104"/>
      <c r="S59" s="104"/>
      <c r="T59" s="104"/>
      <c r="U59" s="104"/>
      <c r="V59" s="104"/>
    </row>
    <row r="60" spans="1:22" ht="12.75" customHeight="1">
      <c r="A60" s="208" t="s">
        <v>41</v>
      </c>
      <c r="B60" s="208"/>
      <c r="C60" s="208"/>
      <c r="D60" s="208"/>
      <c r="E60" s="208"/>
      <c r="F60" s="104"/>
      <c r="G60" s="104"/>
      <c r="H60" s="104"/>
      <c r="I60" s="104"/>
      <c r="J60" s="104"/>
      <c r="K60" s="104"/>
      <c r="L60" s="104"/>
      <c r="M60" s="104"/>
      <c r="N60" s="104"/>
      <c r="O60" s="104"/>
      <c r="P60" s="104"/>
      <c r="Q60" s="104"/>
      <c r="R60" s="104"/>
      <c r="S60" s="104"/>
      <c r="T60" s="104"/>
      <c r="U60" s="104"/>
      <c r="V60" s="104"/>
    </row>
    <row r="61" spans="1:22" ht="12.75" customHeight="1">
      <c r="A61" s="208" t="s">
        <v>42</v>
      </c>
      <c r="B61" s="208"/>
      <c r="C61" s="208"/>
      <c r="D61" s="208"/>
      <c r="E61" s="208"/>
      <c r="F61" s="104"/>
      <c r="G61" s="104"/>
      <c r="H61" s="104"/>
      <c r="I61" s="104"/>
      <c r="J61" s="104"/>
      <c r="K61" s="104"/>
      <c r="L61" s="104"/>
      <c r="M61" s="104"/>
      <c r="N61" s="104"/>
      <c r="O61" s="104"/>
      <c r="P61" s="104"/>
      <c r="Q61" s="104"/>
      <c r="R61" s="104"/>
      <c r="S61" s="104"/>
      <c r="T61" s="104"/>
      <c r="U61" s="104"/>
      <c r="V61" s="104"/>
    </row>
    <row r="62" spans="1:22">
      <c r="A62" s="104"/>
      <c r="B62" s="104"/>
      <c r="C62" s="16"/>
      <c r="D62" s="104"/>
      <c r="E62" s="104"/>
      <c r="F62" s="104"/>
      <c r="G62" s="104"/>
      <c r="H62" s="104"/>
      <c r="I62" s="104"/>
      <c r="J62" s="104"/>
      <c r="K62" s="104"/>
      <c r="L62" s="104"/>
      <c r="M62" s="104"/>
      <c r="N62" s="104"/>
      <c r="O62" s="104"/>
      <c r="P62" s="104"/>
      <c r="Q62" s="104"/>
      <c r="R62" s="104"/>
      <c r="S62" s="104"/>
      <c r="T62" s="104"/>
      <c r="U62" s="104"/>
      <c r="V62" s="104"/>
    </row>
    <row r="63" spans="1:22" ht="12.75" customHeight="1">
      <c r="A63" s="209" t="s">
        <v>43</v>
      </c>
      <c r="B63" s="209"/>
      <c r="C63" s="209"/>
      <c r="D63" s="209"/>
      <c r="E63" s="209"/>
      <c r="F63" s="209"/>
      <c r="G63" s="209"/>
      <c r="H63" s="209"/>
      <c r="I63" s="209"/>
      <c r="J63" s="209"/>
      <c r="K63" s="209"/>
      <c r="L63" s="104"/>
      <c r="M63" s="104"/>
      <c r="N63" s="104"/>
      <c r="O63" s="104"/>
      <c r="P63" s="104"/>
      <c r="Q63" s="104"/>
      <c r="R63" s="104"/>
      <c r="S63" s="104"/>
      <c r="T63" s="104"/>
      <c r="U63" s="104"/>
      <c r="V63" s="104"/>
    </row>
    <row r="64" spans="1:22" ht="53.25" customHeight="1">
      <c r="A64" s="210" t="s">
        <v>37</v>
      </c>
      <c r="B64" s="210"/>
      <c r="C64" s="210"/>
      <c r="D64" s="210"/>
      <c r="E64" s="210"/>
      <c r="F64" s="109" t="s">
        <v>44</v>
      </c>
      <c r="G64" s="109" t="s">
        <v>45</v>
      </c>
      <c r="H64" s="109" t="s">
        <v>46</v>
      </c>
      <c r="I64" s="109" t="s">
        <v>47</v>
      </c>
      <c r="J64" s="109" t="s">
        <v>48</v>
      </c>
      <c r="K64" s="109" t="s">
        <v>49</v>
      </c>
      <c r="L64" s="104"/>
      <c r="M64" s="104"/>
      <c r="N64" s="104"/>
      <c r="O64" s="104"/>
      <c r="P64" s="104"/>
      <c r="Q64" s="104"/>
      <c r="R64" s="104"/>
      <c r="S64" s="104"/>
      <c r="T64" s="104"/>
      <c r="U64" s="104"/>
      <c r="V64" s="104"/>
    </row>
    <row r="65" spans="1:22" ht="13.5" hidden="1" customHeight="1">
      <c r="A65" s="208" t="s">
        <v>50</v>
      </c>
      <c r="B65" s="208"/>
      <c r="C65" s="208"/>
      <c r="D65" s="208"/>
      <c r="E65" s="208"/>
      <c r="F65" s="108"/>
      <c r="G65" s="108"/>
      <c r="H65" s="108"/>
      <c r="I65" s="71"/>
      <c r="J65" s="71"/>
      <c r="K65" s="108"/>
      <c r="L65" s="104"/>
      <c r="M65" s="104"/>
      <c r="N65" s="104"/>
      <c r="O65" s="104"/>
      <c r="P65" s="103"/>
      <c r="Q65" s="104"/>
      <c r="R65" s="104"/>
      <c r="S65" s="104"/>
      <c r="T65" s="104"/>
      <c r="U65" s="104"/>
      <c r="V65" s="104"/>
    </row>
    <row r="66" spans="1:22" ht="39.75" customHeight="1">
      <c r="A66" s="208" t="s">
        <v>56</v>
      </c>
      <c r="B66" s="208"/>
      <c r="C66" s="208"/>
      <c r="D66" s="208"/>
      <c r="E66" s="208"/>
      <c r="F66" s="124">
        <v>31986.95</v>
      </c>
      <c r="G66" s="110" t="s">
        <v>57</v>
      </c>
      <c r="H66" s="23">
        <v>201800010008207</v>
      </c>
      <c r="I66" s="21">
        <v>45293</v>
      </c>
      <c r="J66" s="21">
        <v>45293</v>
      </c>
      <c r="K66" s="119" t="s">
        <v>58</v>
      </c>
      <c r="L66" s="104"/>
      <c r="M66" s="104"/>
      <c r="N66" s="104"/>
      <c r="O66" s="104"/>
      <c r="P66" s="103"/>
      <c r="Q66" s="104"/>
      <c r="R66" s="104"/>
      <c r="S66" s="104"/>
      <c r="T66" s="104"/>
      <c r="U66" s="104"/>
      <c r="V66" s="104"/>
    </row>
    <row r="67" spans="1:22" ht="39.75" customHeight="1">
      <c r="A67" s="208" t="s">
        <v>56</v>
      </c>
      <c r="B67" s="208"/>
      <c r="C67" s="208"/>
      <c r="D67" s="208"/>
      <c r="E67" s="208"/>
      <c r="F67" s="132">
        <v>25331</v>
      </c>
      <c r="G67" s="110" t="s">
        <v>57</v>
      </c>
      <c r="H67" s="23">
        <v>201800010008207</v>
      </c>
      <c r="I67" s="21">
        <v>45325</v>
      </c>
      <c r="J67" s="21">
        <v>45325</v>
      </c>
      <c r="K67" s="119" t="s">
        <v>58</v>
      </c>
      <c r="L67" s="104"/>
      <c r="M67" s="104"/>
      <c r="N67" s="104"/>
      <c r="O67" s="104"/>
      <c r="P67" s="103"/>
      <c r="Q67" s="104"/>
      <c r="R67" s="104"/>
      <c r="S67" s="104"/>
      <c r="T67" s="104"/>
      <c r="U67" s="104"/>
      <c r="V67" s="104"/>
    </row>
    <row r="68" spans="1:22" ht="39.75" customHeight="1">
      <c r="A68" s="208" t="s">
        <v>56</v>
      </c>
      <c r="B68" s="208"/>
      <c r="C68" s="208"/>
      <c r="D68" s="208"/>
      <c r="E68" s="208"/>
      <c r="F68" s="132">
        <v>25331.4</v>
      </c>
      <c r="G68" s="110" t="s">
        <v>57</v>
      </c>
      <c r="H68" s="23">
        <v>201800010008207</v>
      </c>
      <c r="I68" s="21">
        <v>45354</v>
      </c>
      <c r="J68" s="21">
        <v>45354</v>
      </c>
      <c r="K68" s="119" t="s">
        <v>58</v>
      </c>
      <c r="L68" s="104"/>
      <c r="M68" s="104"/>
      <c r="N68" s="104"/>
      <c r="O68" s="104"/>
      <c r="P68" s="103"/>
      <c r="Q68" s="104"/>
      <c r="R68" s="104"/>
      <c r="S68" s="104"/>
      <c r="T68" s="104"/>
      <c r="U68" s="104"/>
      <c r="V68" s="104"/>
    </row>
    <row r="69" spans="1:22" ht="39.75" customHeight="1">
      <c r="A69" s="208" t="s">
        <v>56</v>
      </c>
      <c r="B69" s="208"/>
      <c r="C69" s="208"/>
      <c r="D69" s="208"/>
      <c r="E69" s="208"/>
      <c r="F69" s="132">
        <v>24671.81</v>
      </c>
      <c r="G69" s="110" t="s">
        <v>57</v>
      </c>
      <c r="H69" s="23">
        <v>201700010019675</v>
      </c>
      <c r="I69" s="133">
        <v>45384</v>
      </c>
      <c r="J69" s="133">
        <v>45384</v>
      </c>
      <c r="K69" s="119" t="s">
        <v>58</v>
      </c>
      <c r="L69" s="104"/>
      <c r="M69" s="104"/>
      <c r="N69" s="104"/>
      <c r="O69" s="104"/>
      <c r="P69" s="103"/>
      <c r="Q69" s="104"/>
      <c r="R69" s="104"/>
      <c r="S69" s="104"/>
      <c r="T69" s="104"/>
      <c r="U69" s="104"/>
      <c r="V69" s="104"/>
    </row>
    <row r="70" spans="1:22" ht="39.75" customHeight="1">
      <c r="A70" s="208" t="s">
        <v>56</v>
      </c>
      <c r="B70" s="208"/>
      <c r="C70" s="208"/>
      <c r="D70" s="208"/>
      <c r="E70" s="208"/>
      <c r="F70" s="132">
        <v>25303.84</v>
      </c>
      <c r="G70" s="110" t="s">
        <v>57</v>
      </c>
      <c r="H70" s="23">
        <v>201700010019675</v>
      </c>
      <c r="I70" s="21">
        <v>45415</v>
      </c>
      <c r="J70" s="21">
        <v>45415</v>
      </c>
      <c r="K70" s="119" t="s">
        <v>58</v>
      </c>
      <c r="L70" s="104"/>
      <c r="M70" s="104"/>
      <c r="N70" s="104"/>
      <c r="O70" s="104"/>
      <c r="P70" s="103"/>
      <c r="Q70" s="104"/>
      <c r="R70" s="104"/>
      <c r="S70" s="104"/>
      <c r="T70" s="104"/>
      <c r="U70" s="104"/>
      <c r="V70" s="104"/>
    </row>
    <row r="71" spans="1:22" ht="39.75" customHeight="1">
      <c r="A71" s="208" t="s">
        <v>56</v>
      </c>
      <c r="B71" s="208"/>
      <c r="C71" s="208"/>
      <c r="D71" s="208"/>
      <c r="E71" s="208"/>
      <c r="F71" s="132">
        <v>23233.71</v>
      </c>
      <c r="G71" s="110" t="s">
        <v>57</v>
      </c>
      <c r="H71" s="23">
        <v>201700010019675</v>
      </c>
      <c r="I71" s="21">
        <v>45444</v>
      </c>
      <c r="J71" s="21">
        <v>45444</v>
      </c>
      <c r="K71" s="108" t="s">
        <v>66</v>
      </c>
      <c r="L71" s="104"/>
      <c r="M71" s="104"/>
      <c r="N71" s="104"/>
      <c r="O71" s="104"/>
      <c r="P71" s="103"/>
      <c r="Q71" s="104"/>
      <c r="R71" s="104"/>
      <c r="S71" s="104"/>
      <c r="T71" s="104"/>
      <c r="U71" s="104"/>
      <c r="V71" s="104"/>
    </row>
    <row r="72" spans="1:22" ht="39.75" customHeight="1">
      <c r="A72" s="208" t="s">
        <v>56</v>
      </c>
      <c r="B72" s="208"/>
      <c r="C72" s="208"/>
      <c r="D72" s="208"/>
      <c r="E72" s="208"/>
      <c r="F72" s="132">
        <v>20706.599999999999</v>
      </c>
      <c r="G72" s="110" t="s">
        <v>57</v>
      </c>
      <c r="H72" s="23">
        <v>201700010019675</v>
      </c>
      <c r="I72" s="21">
        <v>45475</v>
      </c>
      <c r="J72" s="21">
        <v>45475</v>
      </c>
      <c r="K72" s="108" t="s">
        <v>66</v>
      </c>
      <c r="L72" s="104"/>
      <c r="M72" s="104"/>
      <c r="N72" s="104"/>
      <c r="O72" s="104"/>
      <c r="P72" s="103"/>
      <c r="Q72" s="104"/>
      <c r="R72" s="104"/>
      <c r="S72" s="104"/>
      <c r="T72" s="104"/>
      <c r="U72" s="104"/>
      <c r="V72" s="104"/>
    </row>
    <row r="73" spans="1:22" ht="39.75" customHeight="1">
      <c r="A73" s="208" t="s">
        <v>56</v>
      </c>
      <c r="B73" s="208"/>
      <c r="C73" s="208"/>
      <c r="D73" s="208"/>
      <c r="E73" s="208"/>
      <c r="F73" s="132">
        <v>22799.599999999999</v>
      </c>
      <c r="G73" s="110" t="s">
        <v>57</v>
      </c>
      <c r="H73" s="23">
        <v>201700010019675</v>
      </c>
      <c r="I73" s="21">
        <v>45505</v>
      </c>
      <c r="J73" s="21">
        <v>45505</v>
      </c>
      <c r="K73" s="108" t="s">
        <v>66</v>
      </c>
      <c r="L73" s="104"/>
      <c r="M73" s="104"/>
      <c r="N73" s="104"/>
      <c r="O73" s="104"/>
      <c r="P73" s="103"/>
      <c r="Q73" s="104"/>
      <c r="R73" s="104"/>
      <c r="S73" s="104"/>
      <c r="T73" s="104"/>
      <c r="U73" s="104"/>
      <c r="V73" s="104"/>
    </row>
    <row r="74" spans="1:22" ht="39.75" customHeight="1">
      <c r="A74" s="208" t="s">
        <v>56</v>
      </c>
      <c r="B74" s="208"/>
      <c r="C74" s="208"/>
      <c r="D74" s="208"/>
      <c r="E74" s="208"/>
      <c r="F74" s="132">
        <f>21492.56+547.75</f>
        <v>22040.31</v>
      </c>
      <c r="G74" s="110" t="s">
        <v>57</v>
      </c>
      <c r="H74" s="192">
        <v>202300010063734</v>
      </c>
      <c r="I74" s="21">
        <v>45537</v>
      </c>
      <c r="J74" s="21">
        <v>45537</v>
      </c>
      <c r="K74" s="156" t="s">
        <v>189</v>
      </c>
      <c r="L74" s="104"/>
      <c r="M74" s="104"/>
      <c r="N74" s="104"/>
      <c r="O74" s="104"/>
      <c r="P74" s="103"/>
      <c r="Q74" s="104"/>
      <c r="R74" s="104"/>
      <c r="S74" s="104"/>
      <c r="T74" s="104"/>
      <c r="U74" s="104"/>
      <c r="V74" s="104"/>
    </row>
    <row r="75" spans="1:22" ht="39.75" customHeight="1">
      <c r="A75" s="208" t="s">
        <v>59</v>
      </c>
      <c r="B75" s="208"/>
      <c r="C75" s="208"/>
      <c r="D75" s="208"/>
      <c r="E75" s="208"/>
      <c r="F75" s="132">
        <v>28975.54</v>
      </c>
      <c r="G75" s="151" t="s">
        <v>57</v>
      </c>
      <c r="H75" s="192">
        <v>202300010063734</v>
      </c>
      <c r="I75" s="21">
        <v>45566</v>
      </c>
      <c r="J75" s="21">
        <v>45566</v>
      </c>
      <c r="K75" s="156" t="s">
        <v>189</v>
      </c>
      <c r="L75" s="149"/>
      <c r="M75" s="149"/>
      <c r="N75" s="149"/>
      <c r="O75" s="149"/>
      <c r="P75" s="148"/>
      <c r="Q75" s="149"/>
      <c r="R75" s="149"/>
      <c r="S75" s="149"/>
      <c r="T75" s="149"/>
      <c r="U75" s="149"/>
      <c r="V75" s="149"/>
    </row>
    <row r="76" spans="1:22" ht="13.5" hidden="1" customHeight="1">
      <c r="A76" s="208" t="s">
        <v>60</v>
      </c>
      <c r="B76" s="208"/>
      <c r="C76" s="208"/>
      <c r="D76" s="208"/>
      <c r="E76" s="208"/>
      <c r="F76" s="124"/>
      <c r="G76" s="110"/>
      <c r="H76" s="23"/>
      <c r="I76" s="21"/>
      <c r="J76" s="21"/>
      <c r="K76" s="59"/>
      <c r="L76" s="104"/>
      <c r="M76" s="104"/>
      <c r="N76" s="104"/>
      <c r="O76" s="104"/>
      <c r="P76" s="103"/>
      <c r="Q76" s="104"/>
      <c r="R76" s="104"/>
      <c r="S76" s="104"/>
      <c r="T76" s="104"/>
      <c r="U76" s="104"/>
      <c r="V76" s="104"/>
    </row>
    <row r="77" spans="1:22" ht="13.5" hidden="1" customHeight="1">
      <c r="A77" s="208" t="s">
        <v>147</v>
      </c>
      <c r="B77" s="208"/>
      <c r="C77" s="208"/>
      <c r="D77" s="208"/>
      <c r="E77" s="208"/>
      <c r="F77" s="132"/>
      <c r="G77" s="113"/>
      <c r="H77" s="113"/>
      <c r="I77" s="21"/>
      <c r="J77" s="21"/>
      <c r="K77" s="108"/>
      <c r="L77" s="104"/>
      <c r="M77" s="104"/>
      <c r="N77" s="104"/>
      <c r="O77" s="104"/>
      <c r="P77" s="103"/>
      <c r="Q77" s="104"/>
      <c r="R77" s="104"/>
      <c r="S77" s="104"/>
      <c r="T77" s="104"/>
      <c r="U77" s="104"/>
      <c r="V77" s="104"/>
    </row>
    <row r="78" spans="1:22" ht="13.5" hidden="1" customHeight="1">
      <c r="A78" s="208" t="s">
        <v>179</v>
      </c>
      <c r="B78" s="208"/>
      <c r="C78" s="208"/>
      <c r="D78" s="208"/>
      <c r="E78" s="208"/>
      <c r="F78" s="124"/>
      <c r="G78" s="110"/>
      <c r="H78" s="23"/>
      <c r="I78" s="21"/>
      <c r="J78" s="21"/>
      <c r="K78" s="110"/>
      <c r="L78" s="104"/>
      <c r="M78" s="104"/>
      <c r="N78" s="104"/>
      <c r="O78" s="104"/>
      <c r="P78" s="103"/>
      <c r="Q78" s="104"/>
      <c r="R78" s="104"/>
      <c r="S78" s="104"/>
      <c r="T78" s="104"/>
      <c r="U78" s="104"/>
      <c r="V78" s="104"/>
    </row>
    <row r="79" spans="1:22" ht="13.5" hidden="1" customHeight="1">
      <c r="A79" s="208" t="s">
        <v>178</v>
      </c>
      <c r="B79" s="208"/>
      <c r="C79" s="208"/>
      <c r="D79" s="208"/>
      <c r="E79" s="208"/>
      <c r="F79" s="124"/>
      <c r="G79" s="108"/>
      <c r="H79" s="23"/>
      <c r="I79" s="21"/>
      <c r="J79" s="21"/>
      <c r="K79" s="110"/>
      <c r="L79" s="104"/>
      <c r="M79" s="104"/>
      <c r="N79" s="104"/>
      <c r="O79" s="104"/>
      <c r="P79" s="103"/>
      <c r="Q79" s="104"/>
      <c r="R79" s="104"/>
      <c r="S79" s="104"/>
      <c r="T79" s="104"/>
      <c r="U79" s="104"/>
      <c r="V79" s="104"/>
    </row>
    <row r="80" spans="1:22" ht="12.75" customHeight="1">
      <c r="A80" s="213" t="s">
        <v>62</v>
      </c>
      <c r="B80" s="213"/>
      <c r="C80" s="213"/>
      <c r="D80" s="213"/>
      <c r="E80" s="213"/>
      <c r="F80" s="134">
        <f>SUM(F66:F78)</f>
        <v>250380.76</v>
      </c>
      <c r="G80" s="25"/>
      <c r="H80" s="25"/>
      <c r="I80" s="25"/>
      <c r="J80" s="25"/>
      <c r="K80" s="25"/>
      <c r="L80" s="104"/>
      <c r="M80" s="104"/>
      <c r="N80" s="104"/>
      <c r="O80" s="104"/>
      <c r="P80" s="103"/>
      <c r="Q80" s="104"/>
      <c r="R80" s="104"/>
      <c r="S80" s="104"/>
      <c r="T80" s="104"/>
      <c r="U80" s="104"/>
      <c r="V80" s="104"/>
    </row>
    <row r="81" spans="1:22" ht="21" hidden="1" customHeight="1">
      <c r="A81" s="211" t="s">
        <v>63</v>
      </c>
      <c r="B81" s="211"/>
      <c r="C81" s="211"/>
      <c r="D81" s="211"/>
      <c r="E81" s="211"/>
      <c r="F81" s="211"/>
      <c r="G81" s="211"/>
      <c r="H81" s="211"/>
      <c r="I81" s="103"/>
      <c r="J81" s="103"/>
      <c r="K81" s="103"/>
      <c r="L81" s="103"/>
      <c r="M81" s="103"/>
      <c r="N81" s="103"/>
      <c r="O81" s="103"/>
      <c r="P81" s="104"/>
      <c r="Q81" s="104"/>
      <c r="R81" s="104"/>
      <c r="S81" s="104"/>
      <c r="T81" s="104"/>
      <c r="U81" s="104"/>
      <c r="V81" s="104"/>
    </row>
    <row r="82" spans="1:22" ht="15.75" thickBot="1">
      <c r="A82" s="214"/>
      <c r="B82" s="214"/>
      <c r="C82" s="214"/>
      <c r="D82" s="214"/>
      <c r="E82" s="214"/>
      <c r="F82" s="214"/>
      <c r="G82" s="214"/>
      <c r="H82" s="214"/>
      <c r="I82" s="214"/>
      <c r="J82" s="214"/>
      <c r="K82" s="214"/>
      <c r="L82" s="214"/>
      <c r="M82" s="214"/>
      <c r="N82" s="214"/>
      <c r="O82" s="214"/>
      <c r="P82" s="104"/>
      <c r="Q82" s="104"/>
      <c r="R82" s="104"/>
      <c r="S82" s="104"/>
      <c r="T82" s="104"/>
      <c r="U82" s="104"/>
      <c r="V82" s="104"/>
    </row>
    <row r="83" spans="1:22" ht="54.75" customHeight="1" thickBot="1">
      <c r="A83" s="215" t="s">
        <v>177</v>
      </c>
      <c r="B83" s="215"/>
      <c r="C83" s="215"/>
      <c r="D83" s="215"/>
      <c r="E83" s="215"/>
      <c r="F83" s="215"/>
      <c r="G83" s="215"/>
      <c r="H83" s="215"/>
      <c r="I83" s="215"/>
      <c r="J83" s="215"/>
      <c r="K83" s="215"/>
      <c r="L83" s="227"/>
      <c r="M83" s="227"/>
      <c r="N83" s="227"/>
      <c r="O83" s="227"/>
      <c r="P83" s="104"/>
      <c r="Q83" s="104"/>
      <c r="R83" s="104"/>
      <c r="S83" s="104"/>
      <c r="T83" s="104"/>
      <c r="U83" s="104"/>
      <c r="V83" s="104"/>
    </row>
    <row r="84" spans="1:22">
      <c r="A84" s="104"/>
      <c r="B84" s="104"/>
      <c r="C84" s="16"/>
      <c r="D84" s="104"/>
      <c r="E84" s="104"/>
      <c r="F84" s="104"/>
      <c r="G84" s="104"/>
      <c r="H84" s="104"/>
      <c r="I84" s="104"/>
      <c r="J84" s="104"/>
      <c r="K84" s="104"/>
      <c r="L84" s="104"/>
      <c r="M84" s="104"/>
      <c r="N84" s="104"/>
      <c r="O84" s="104"/>
      <c r="P84" s="104"/>
      <c r="Q84" s="104"/>
      <c r="R84" s="104"/>
      <c r="S84" s="104"/>
      <c r="T84" s="104"/>
      <c r="U84" s="104"/>
      <c r="V84" s="104"/>
    </row>
    <row r="85" spans="1:22" ht="36" customHeight="1">
      <c r="A85" s="211" t="s">
        <v>64</v>
      </c>
      <c r="B85" s="211"/>
      <c r="C85" s="211"/>
      <c r="D85" s="211"/>
      <c r="E85" s="211"/>
      <c r="F85" s="211"/>
      <c r="G85" s="211"/>
      <c r="H85" s="211"/>
      <c r="I85" s="218"/>
      <c r="J85" s="218"/>
      <c r="K85" s="218"/>
      <c r="L85" s="104"/>
      <c r="M85" s="104"/>
      <c r="N85" s="104"/>
      <c r="O85" s="104"/>
      <c r="P85" s="104"/>
      <c r="Q85" s="104"/>
      <c r="R85" s="104"/>
      <c r="S85" s="104"/>
      <c r="T85" s="104"/>
      <c r="U85" s="104"/>
      <c r="V85" s="104"/>
    </row>
    <row r="86" spans="1:22">
      <c r="A86" s="104"/>
      <c r="B86" s="104"/>
      <c r="C86" s="16"/>
      <c r="D86" s="104"/>
      <c r="E86" s="104"/>
      <c r="F86" s="104"/>
      <c r="G86" s="104"/>
      <c r="H86" s="104"/>
      <c r="I86" s="104"/>
      <c r="J86" s="104"/>
      <c r="K86" s="104"/>
      <c r="L86" s="104"/>
      <c r="M86" s="104"/>
      <c r="N86" s="104"/>
      <c r="O86" s="104"/>
      <c r="P86" s="104"/>
      <c r="Q86" s="104"/>
      <c r="R86" s="104"/>
      <c r="S86" s="104"/>
      <c r="T86" s="104"/>
      <c r="U86" s="104"/>
      <c r="V86" s="104"/>
    </row>
    <row r="87" spans="1:22">
      <c r="A87" s="104"/>
      <c r="B87" s="104"/>
      <c r="C87" s="16"/>
      <c r="D87" s="104"/>
      <c r="E87" s="104"/>
      <c r="F87" s="104"/>
      <c r="G87" s="104"/>
      <c r="H87" s="104"/>
      <c r="I87" s="104"/>
      <c r="J87" s="104"/>
      <c r="K87" s="104"/>
      <c r="L87" s="104"/>
      <c r="M87" s="104"/>
      <c r="N87" s="104"/>
      <c r="O87" s="104"/>
      <c r="P87" s="104"/>
      <c r="Q87" s="104"/>
      <c r="R87" s="104"/>
      <c r="S87" s="104"/>
      <c r="T87" s="104"/>
      <c r="U87" s="104"/>
      <c r="V87" s="104"/>
    </row>
    <row r="88" spans="1:22">
      <c r="A88" s="104"/>
      <c r="B88" s="104"/>
      <c r="C88" s="16"/>
      <c r="D88" s="104"/>
      <c r="E88" s="104"/>
      <c r="F88" s="104"/>
      <c r="G88" s="104"/>
      <c r="H88" s="104"/>
      <c r="I88" s="104"/>
      <c r="J88" s="104"/>
      <c r="K88" s="104"/>
      <c r="L88" s="104"/>
      <c r="M88" s="104"/>
      <c r="N88" s="104"/>
      <c r="O88" s="104"/>
      <c r="P88" s="104"/>
      <c r="Q88" s="104"/>
      <c r="R88" s="104"/>
      <c r="S88" s="104"/>
      <c r="T88" s="104"/>
      <c r="U88" s="104"/>
      <c r="V88" s="104"/>
    </row>
    <row r="89" spans="1:22" ht="13.5" customHeight="1">
      <c r="A89" s="104"/>
      <c r="B89" s="104"/>
      <c r="C89" s="16"/>
      <c r="D89" s="212"/>
      <c r="E89" s="212"/>
      <c r="F89" s="212"/>
      <c r="I89" s="212"/>
      <c r="J89" s="212"/>
      <c r="K89" s="212"/>
      <c r="L89" s="212"/>
      <c r="M89" s="104"/>
      <c r="N89" s="104"/>
      <c r="O89" s="104"/>
      <c r="P89" s="104"/>
      <c r="Q89" s="104"/>
      <c r="R89" s="104"/>
      <c r="S89" s="104"/>
      <c r="T89" s="104"/>
      <c r="U89" s="104"/>
      <c r="V89" s="104"/>
    </row>
    <row r="90" spans="1:22" ht="36" customHeight="1">
      <c r="A90" s="104"/>
      <c r="B90" s="104"/>
      <c r="C90" s="16"/>
      <c r="D90" s="212"/>
      <c r="E90" s="212"/>
      <c r="F90" s="212"/>
      <c r="I90" s="212"/>
      <c r="J90" s="212"/>
      <c r="K90" s="212"/>
      <c r="L90" s="212"/>
      <c r="M90" s="104"/>
      <c r="N90" s="104"/>
      <c r="O90" s="104"/>
      <c r="P90" s="104"/>
      <c r="Q90" s="104"/>
      <c r="R90" s="104"/>
      <c r="S90" s="104"/>
      <c r="T90" s="104"/>
      <c r="U90" s="104"/>
      <c r="V90" s="104"/>
    </row>
    <row r="91" spans="1:22">
      <c r="A91" s="104"/>
      <c r="B91" s="104"/>
      <c r="C91" s="16"/>
      <c r="D91" s="104"/>
      <c r="E91" s="104"/>
      <c r="F91" s="104"/>
      <c r="G91" s="104"/>
      <c r="H91" s="104"/>
      <c r="I91" s="104"/>
      <c r="J91" s="104"/>
      <c r="K91" s="104"/>
      <c r="L91" s="104"/>
      <c r="M91" s="104"/>
      <c r="N91" s="104"/>
      <c r="O91" s="104"/>
      <c r="P91" s="104"/>
      <c r="Q91" s="104"/>
      <c r="R91" s="104"/>
      <c r="S91" s="104"/>
      <c r="T91" s="104"/>
      <c r="U91" s="104"/>
      <c r="V91" s="104"/>
    </row>
  </sheetData>
  <autoFilter ref="A64:K81" xr:uid="{698D4B1D-07D5-4912-A14C-0546F7B1F6DB}">
    <filterColumn colId="0" showButton="0"/>
    <filterColumn colId="1" showButton="0"/>
    <filterColumn colId="2" showButton="0"/>
    <filterColumn colId="3" showButton="0"/>
    <filterColumn colId="5">
      <customFilters>
        <customFilter operator="notEqual" val=" "/>
      </customFilters>
    </filterColumn>
  </autoFilter>
  <mergeCells count="61">
    <mergeCell ref="A76:E76"/>
    <mergeCell ref="A77:E77"/>
    <mergeCell ref="D90:F90"/>
    <mergeCell ref="I90:L90"/>
    <mergeCell ref="A83:K83"/>
    <mergeCell ref="L83:O83"/>
    <mergeCell ref="D89:F89"/>
    <mergeCell ref="I89:L89"/>
    <mergeCell ref="A78:E78"/>
    <mergeCell ref="A79:E79"/>
    <mergeCell ref="A80:E80"/>
    <mergeCell ref="A81:H81"/>
    <mergeCell ref="A82:O82"/>
    <mergeCell ref="A85:K85"/>
    <mergeCell ref="A74:E74"/>
    <mergeCell ref="A66:E66"/>
    <mergeCell ref="A67:E67"/>
    <mergeCell ref="A68:E68"/>
    <mergeCell ref="A69:E69"/>
    <mergeCell ref="A70:E70"/>
    <mergeCell ref="A71:E71"/>
    <mergeCell ref="A72:E72"/>
    <mergeCell ref="A73:E73"/>
    <mergeCell ref="A64:E64"/>
    <mergeCell ref="A65:E65"/>
    <mergeCell ref="A55:E55"/>
    <mergeCell ref="A56:E56"/>
    <mergeCell ref="A57:E57"/>
    <mergeCell ref="A58:E58"/>
    <mergeCell ref="A59:E59"/>
    <mergeCell ref="O20:P20"/>
    <mergeCell ref="R20:S20"/>
    <mergeCell ref="A60:E60"/>
    <mergeCell ref="A61:E61"/>
    <mergeCell ref="A63:K63"/>
    <mergeCell ref="B20:B21"/>
    <mergeCell ref="C20:C21"/>
    <mergeCell ref="D20:F20"/>
    <mergeCell ref="G20:I20"/>
    <mergeCell ref="K20:N20"/>
    <mergeCell ref="A1:V1"/>
    <mergeCell ref="A3:V3"/>
    <mergeCell ref="A5:V5"/>
    <mergeCell ref="A6:N6"/>
    <mergeCell ref="A7:N7"/>
    <mergeCell ref="A75:E75"/>
    <mergeCell ref="A8:V8"/>
    <mergeCell ref="A9:N9"/>
    <mergeCell ref="A10:N10"/>
    <mergeCell ref="A11:V11"/>
    <mergeCell ref="A12:N12"/>
    <mergeCell ref="T20:U20"/>
    <mergeCell ref="V20:V21"/>
    <mergeCell ref="A13:V13"/>
    <mergeCell ref="A14:V14"/>
    <mergeCell ref="A15:O15"/>
    <mergeCell ref="A16:V16"/>
    <mergeCell ref="A17:V17"/>
    <mergeCell ref="A18:V18"/>
    <mergeCell ref="A19:A21"/>
    <mergeCell ref="C19:V19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Roman,Normal"&amp;12&amp;Kffffff&amp;A</oddHeader>
    <oddFooter>&amp;C&amp;"Times New Roman,Normal"&amp;12&amp;KffffffPágina &amp;P</oddFooter>
  </headerFooter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CC15FD-5CA0-4634-B092-951534C39CB2}">
  <sheetPr>
    <tabColor rgb="FFFF0000"/>
  </sheetPr>
  <dimension ref="A1:V79"/>
  <sheetViews>
    <sheetView topLeftCell="A32" workbookViewId="0">
      <selection sqref="A1:V74"/>
    </sheetView>
  </sheetViews>
  <sheetFormatPr defaultRowHeight="15"/>
  <cols>
    <col min="2" max="4" width="13.28515625" bestFit="1" customWidth="1"/>
    <col min="5" max="5" width="11.140625" customWidth="1"/>
    <col min="6" max="6" width="14.5703125" customWidth="1"/>
    <col min="7" max="7" width="13.28515625" bestFit="1" customWidth="1"/>
    <col min="8" max="8" width="16.140625" bestFit="1" customWidth="1"/>
    <col min="10" max="10" width="12.140625" bestFit="1" customWidth="1"/>
    <col min="11" max="11" width="13.42578125" customWidth="1"/>
    <col min="12" max="12" width="13.28515625" bestFit="1" customWidth="1"/>
    <col min="13" max="13" width="10.7109375" bestFit="1" customWidth="1"/>
    <col min="17" max="17" width="14.42578125" customWidth="1"/>
    <col min="18" max="19" width="10.7109375" bestFit="1" customWidth="1"/>
    <col min="20" max="20" width="9.7109375" bestFit="1" customWidth="1"/>
    <col min="21" max="21" width="8.7109375" bestFit="1" customWidth="1"/>
    <col min="22" max="22" width="13.28515625" bestFit="1" customWidth="1"/>
  </cols>
  <sheetData>
    <row r="1" spans="1:22" ht="26.2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00"/>
    </row>
    <row r="2" spans="1:22">
      <c r="A2" s="1"/>
      <c r="B2" s="66"/>
      <c r="C2" s="66"/>
      <c r="D2" s="66"/>
      <c r="E2" s="66"/>
      <c r="F2" s="66"/>
      <c r="G2" s="66"/>
      <c r="H2" s="66"/>
      <c r="I2" s="66"/>
      <c r="J2" s="66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34"/>
    </row>
    <row r="3" spans="1:22">
      <c r="A3" s="201" t="s">
        <v>144</v>
      </c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</row>
    <row r="4" spans="1:22">
      <c r="A4" s="1"/>
      <c r="B4" s="66"/>
      <c r="C4" s="66"/>
      <c r="D4" s="66"/>
      <c r="E4" s="66"/>
      <c r="F4" s="66"/>
      <c r="G4" s="66"/>
      <c r="H4" s="66"/>
      <c r="I4" s="66"/>
      <c r="J4" s="66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34"/>
    </row>
    <row r="5" spans="1:22">
      <c r="A5" s="196" t="s">
        <v>2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196"/>
      <c r="R5" s="196"/>
      <c r="S5" s="196"/>
      <c r="T5" s="196"/>
      <c r="U5" s="196"/>
      <c r="V5" s="196"/>
    </row>
    <row r="6" spans="1:22">
      <c r="A6" s="197" t="s">
        <v>3</v>
      </c>
      <c r="B6" s="197"/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7"/>
      <c r="N6" s="197"/>
      <c r="O6" s="1"/>
      <c r="P6" s="1"/>
      <c r="Q6" s="1"/>
      <c r="R6" s="1"/>
      <c r="S6" s="1"/>
      <c r="T6" s="1"/>
      <c r="U6" s="1"/>
      <c r="V6" s="34"/>
    </row>
    <row r="7" spans="1:22">
      <c r="A7" s="198"/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"/>
      <c r="P7" s="1"/>
      <c r="Q7" s="1"/>
      <c r="R7" s="1"/>
      <c r="S7" s="1"/>
      <c r="T7" s="1"/>
      <c r="U7" s="1"/>
      <c r="V7" s="34"/>
    </row>
    <row r="8" spans="1:22">
      <c r="A8" s="196" t="s">
        <v>104</v>
      </c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  <c r="V8" s="196"/>
    </row>
    <row r="9" spans="1:22">
      <c r="A9" s="197" t="s">
        <v>105</v>
      </c>
      <c r="B9" s="197"/>
      <c r="C9" s="197"/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1"/>
      <c r="P9" s="1"/>
      <c r="Q9" s="1"/>
      <c r="R9" s="1"/>
      <c r="S9" s="1"/>
      <c r="T9" s="1"/>
      <c r="U9" s="1"/>
      <c r="V9" s="34"/>
    </row>
    <row r="10" spans="1:22">
      <c r="A10" s="198"/>
      <c r="B10" s="198"/>
      <c r="C10" s="198"/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1"/>
      <c r="P10" s="1"/>
      <c r="Q10" s="1"/>
      <c r="R10" s="1"/>
      <c r="S10" s="1"/>
      <c r="T10" s="1"/>
      <c r="U10" s="1"/>
      <c r="V10" s="34"/>
    </row>
    <row r="11" spans="1:22">
      <c r="A11" s="196" t="s">
        <v>86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6"/>
      <c r="Q11" s="196"/>
      <c r="R11" s="196"/>
      <c r="S11" s="196"/>
      <c r="T11" s="196"/>
      <c r="U11" s="196"/>
      <c r="V11" s="196"/>
    </row>
    <row r="12" spans="1:22" ht="15.75" thickBot="1">
      <c r="A12" s="197" t="s">
        <v>105</v>
      </c>
      <c r="B12" s="197"/>
      <c r="C12" s="197"/>
      <c r="D12" s="197"/>
      <c r="E12" s="197"/>
      <c r="F12" s="197"/>
      <c r="G12" s="197"/>
      <c r="H12" s="197"/>
      <c r="I12" s="197"/>
      <c r="J12" s="197"/>
      <c r="K12" s="197"/>
      <c r="L12" s="197"/>
      <c r="M12" s="197"/>
      <c r="N12" s="197"/>
      <c r="O12" s="1"/>
      <c r="P12" s="1"/>
      <c r="Q12" s="1"/>
      <c r="R12" s="1"/>
      <c r="S12" s="1"/>
      <c r="T12" s="1"/>
      <c r="U12" s="1"/>
      <c r="V12" s="34"/>
    </row>
    <row r="13" spans="1:22" ht="15.75" thickBot="1">
      <c r="A13" s="199" t="s">
        <v>106</v>
      </c>
      <c r="B13" s="199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</row>
    <row r="14" spans="1:22" ht="15.75" thickBot="1">
      <c r="A14" s="199" t="s">
        <v>107</v>
      </c>
      <c r="B14" s="199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</row>
    <row r="15" spans="1:22" ht="15.75" thickBot="1">
      <c r="A15" s="203"/>
      <c r="B15" s="203"/>
      <c r="C15" s="203"/>
      <c r="D15" s="203"/>
      <c r="E15" s="203"/>
      <c r="F15" s="203"/>
      <c r="G15" s="203"/>
      <c r="H15" s="203"/>
      <c r="I15" s="203"/>
      <c r="J15" s="203"/>
      <c r="K15" s="203"/>
      <c r="L15" s="203"/>
      <c r="M15" s="203"/>
      <c r="N15" s="203"/>
      <c r="O15" s="203"/>
      <c r="P15" s="67"/>
      <c r="Q15" s="67"/>
      <c r="R15" s="67"/>
      <c r="S15" s="67"/>
      <c r="T15" s="67"/>
      <c r="U15" s="67"/>
      <c r="V15" s="32"/>
    </row>
    <row r="16" spans="1:22" ht="15.75" thickBot="1">
      <c r="A16" s="199" t="s">
        <v>108</v>
      </c>
      <c r="B16" s="199"/>
      <c r="C16" s="199"/>
      <c r="D16" s="199"/>
      <c r="E16" s="199"/>
      <c r="F16" s="199"/>
      <c r="G16" s="199"/>
      <c r="H16" s="199"/>
      <c r="I16" s="199"/>
      <c r="J16" s="199"/>
      <c r="K16" s="199"/>
      <c r="L16" s="199"/>
      <c r="M16" s="199"/>
      <c r="N16" s="199"/>
      <c r="O16" s="199"/>
      <c r="P16" s="199"/>
      <c r="Q16" s="199"/>
      <c r="R16" s="199"/>
      <c r="S16" s="199"/>
      <c r="T16" s="199"/>
      <c r="U16" s="199"/>
      <c r="V16" s="199"/>
    </row>
    <row r="17" spans="1:22" ht="15.75" thickBot="1">
      <c r="A17" s="199" t="s">
        <v>4</v>
      </c>
      <c r="B17" s="199"/>
      <c r="C17" s="199"/>
      <c r="D17" s="199"/>
      <c r="E17" s="199"/>
      <c r="F17" s="199"/>
      <c r="G17" s="199"/>
      <c r="H17" s="199"/>
      <c r="I17" s="199"/>
      <c r="J17" s="199"/>
      <c r="K17" s="199"/>
      <c r="L17" s="199"/>
      <c r="M17" s="199"/>
      <c r="N17" s="199"/>
      <c r="O17" s="199"/>
      <c r="P17" s="199"/>
      <c r="Q17" s="199"/>
      <c r="R17" s="199"/>
      <c r="S17" s="199"/>
      <c r="T17" s="199"/>
      <c r="U17" s="199"/>
      <c r="V17" s="199"/>
    </row>
    <row r="18" spans="1:22" ht="15.75" thickBot="1">
      <c r="A18" s="204" t="s">
        <v>5</v>
      </c>
      <c r="B18" s="204"/>
      <c r="C18" s="204"/>
      <c r="D18" s="204"/>
      <c r="E18" s="204"/>
      <c r="F18" s="204"/>
      <c r="G18" s="204"/>
      <c r="H18" s="204"/>
      <c r="I18" s="204"/>
      <c r="J18" s="204"/>
      <c r="K18" s="204"/>
      <c r="L18" s="204"/>
      <c r="M18" s="204"/>
      <c r="N18" s="204"/>
      <c r="O18" s="204"/>
      <c r="P18" s="204"/>
      <c r="Q18" s="204"/>
      <c r="R18" s="204"/>
      <c r="S18" s="204"/>
      <c r="T18" s="204"/>
      <c r="U18" s="204"/>
      <c r="V18" s="204"/>
    </row>
    <row r="19" spans="1:22" ht="15.75" thickBot="1">
      <c r="A19" s="205" t="s">
        <v>6</v>
      </c>
      <c r="B19" s="2"/>
      <c r="C19" s="206" t="s">
        <v>7</v>
      </c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6"/>
      <c r="S19" s="206"/>
      <c r="T19" s="206"/>
      <c r="U19" s="206"/>
      <c r="V19" s="206"/>
    </row>
    <row r="20" spans="1:22" ht="77.25" thickBot="1">
      <c r="A20" s="205"/>
      <c r="B20" s="207" t="s">
        <v>8</v>
      </c>
      <c r="C20" s="202" t="s">
        <v>9</v>
      </c>
      <c r="D20" s="221" t="s">
        <v>10</v>
      </c>
      <c r="E20" s="221"/>
      <c r="F20" s="221"/>
      <c r="G20" s="221" t="s">
        <v>11</v>
      </c>
      <c r="H20" s="221"/>
      <c r="I20" s="221"/>
      <c r="J20" s="37" t="s">
        <v>12</v>
      </c>
      <c r="K20" s="221" t="s">
        <v>13</v>
      </c>
      <c r="L20" s="221"/>
      <c r="M20" s="221"/>
      <c r="N20" s="221"/>
      <c r="O20" s="221" t="s">
        <v>14</v>
      </c>
      <c r="P20" s="221"/>
      <c r="Q20" s="37" t="s">
        <v>15</v>
      </c>
      <c r="R20" s="221" t="s">
        <v>16</v>
      </c>
      <c r="S20" s="221"/>
      <c r="T20" s="221" t="s">
        <v>17</v>
      </c>
      <c r="U20" s="221"/>
      <c r="V20" s="202" t="s">
        <v>18</v>
      </c>
    </row>
    <row r="21" spans="1:22" ht="51.75" thickBot="1">
      <c r="A21" s="205"/>
      <c r="B21" s="207"/>
      <c r="C21" s="202"/>
      <c r="D21" s="4" t="s">
        <v>19</v>
      </c>
      <c r="E21" s="4" t="s">
        <v>20</v>
      </c>
      <c r="F21" s="4" t="s">
        <v>21</v>
      </c>
      <c r="G21" s="4" t="s">
        <v>19</v>
      </c>
      <c r="H21" s="4" t="s">
        <v>20</v>
      </c>
      <c r="I21" s="4" t="s">
        <v>21</v>
      </c>
      <c r="J21" s="4" t="s">
        <v>19</v>
      </c>
      <c r="K21" s="4" t="s">
        <v>22</v>
      </c>
      <c r="L21" s="4" t="s">
        <v>19</v>
      </c>
      <c r="M21" s="4" t="s">
        <v>20</v>
      </c>
      <c r="N21" s="4" t="s">
        <v>21</v>
      </c>
      <c r="O21" s="4" t="s">
        <v>19</v>
      </c>
      <c r="P21" s="4" t="s">
        <v>20</v>
      </c>
      <c r="Q21" s="4"/>
      <c r="R21" s="4" t="s">
        <v>19</v>
      </c>
      <c r="S21" s="4" t="s">
        <v>20</v>
      </c>
      <c r="T21" s="4" t="s">
        <v>19</v>
      </c>
      <c r="U21" s="4" t="s">
        <v>23</v>
      </c>
      <c r="V21" s="202"/>
    </row>
    <row r="22" spans="1:22" ht="15.75" thickBot="1">
      <c r="A22" s="38">
        <v>45292</v>
      </c>
      <c r="B22" s="39">
        <v>2196061.62</v>
      </c>
      <c r="C22" s="68">
        <v>2196061.62</v>
      </c>
      <c r="D22" s="160">
        <v>12502488.02</v>
      </c>
      <c r="E22" s="68"/>
      <c r="F22" s="68"/>
      <c r="G22" s="43">
        <v>4131209.68</v>
      </c>
      <c r="H22" s="68"/>
      <c r="I22" s="68"/>
      <c r="J22" s="41">
        <v>35044.53</v>
      </c>
      <c r="K22" s="42">
        <v>45292</v>
      </c>
      <c r="L22" s="43">
        <v>2065604.84</v>
      </c>
      <c r="M22" s="43"/>
      <c r="N22" s="43"/>
      <c r="O22" s="43"/>
      <c r="P22" s="43"/>
      <c r="Q22" s="43"/>
      <c r="R22" s="43"/>
      <c r="S22" s="43">
        <v>481416.19</v>
      </c>
      <c r="T22" s="43"/>
      <c r="U22" s="45"/>
      <c r="V22" s="7">
        <v>2547021.0300000003</v>
      </c>
    </row>
    <row r="23" spans="1:22" ht="15.75" thickBot="1">
      <c r="A23" s="46">
        <v>45323</v>
      </c>
      <c r="B23" s="47">
        <v>2200347.98</v>
      </c>
      <c r="C23" s="7">
        <v>2200347.98</v>
      </c>
      <c r="D23" s="68"/>
      <c r="E23" s="68">
        <v>195696.3</v>
      </c>
      <c r="F23" s="68"/>
      <c r="G23" s="43">
        <v>2096061.62</v>
      </c>
      <c r="H23" s="68">
        <v>195696.3</v>
      </c>
      <c r="I23" s="68"/>
      <c r="J23" s="49">
        <v>33102.9</v>
      </c>
      <c r="K23" s="42">
        <v>45289</v>
      </c>
      <c r="L23" s="43"/>
      <c r="M23" s="43"/>
      <c r="N23" s="43"/>
      <c r="O23" s="43"/>
      <c r="P23" s="43"/>
      <c r="Q23" s="43"/>
      <c r="R23" s="43">
        <v>68956.759999999995</v>
      </c>
      <c r="S23" s="43"/>
      <c r="T23" s="43">
        <v>30456.78</v>
      </c>
      <c r="U23" s="50"/>
      <c r="V23" s="7">
        <v>99413.54</v>
      </c>
    </row>
    <row r="24" spans="1:22" ht="15.75" thickBot="1">
      <c r="A24" s="46">
        <v>45323</v>
      </c>
      <c r="B24" s="47"/>
      <c r="C24" s="7"/>
      <c r="D24" s="68"/>
      <c r="E24" s="68"/>
      <c r="F24" s="68"/>
      <c r="G24" s="43"/>
      <c r="H24" s="68"/>
      <c r="I24" s="68"/>
      <c r="J24" s="49"/>
      <c r="K24" s="42">
        <v>45231</v>
      </c>
      <c r="L24" s="43"/>
      <c r="M24" s="43"/>
      <c r="N24" s="43"/>
      <c r="O24" s="43"/>
      <c r="P24" s="43"/>
      <c r="Q24" s="43"/>
      <c r="R24" s="43">
        <v>61627.25</v>
      </c>
      <c r="S24" s="43"/>
      <c r="T24" s="43"/>
      <c r="U24" s="43"/>
      <c r="V24" s="7">
        <v>61627.25</v>
      </c>
    </row>
    <row r="25" spans="1:22" ht="15.75" thickBot="1">
      <c r="A25" s="46">
        <v>45323</v>
      </c>
      <c r="B25" s="47"/>
      <c r="C25" s="7"/>
      <c r="D25" s="68"/>
      <c r="E25" s="68"/>
      <c r="F25" s="68"/>
      <c r="G25" s="43"/>
      <c r="H25" s="68"/>
      <c r="I25" s="68"/>
      <c r="J25" s="49"/>
      <c r="K25" s="42">
        <v>45323</v>
      </c>
      <c r="L25" s="43">
        <v>2065604.84</v>
      </c>
      <c r="M25" s="43"/>
      <c r="N25" s="43"/>
      <c r="O25" s="43"/>
      <c r="P25" s="43"/>
      <c r="Q25" s="43"/>
      <c r="R25" s="43"/>
      <c r="S25" s="43"/>
      <c r="T25" s="43"/>
      <c r="U25" s="43"/>
      <c r="V25" s="7">
        <v>2065604.84</v>
      </c>
    </row>
    <row r="26" spans="1:22" ht="15.75" thickBot="1">
      <c r="A26" s="46">
        <v>45323</v>
      </c>
      <c r="B26" s="47"/>
      <c r="C26" s="7"/>
      <c r="D26" s="68"/>
      <c r="E26" s="68"/>
      <c r="F26" s="68"/>
      <c r="G26" s="43"/>
      <c r="H26" s="68"/>
      <c r="I26" s="68"/>
      <c r="J26" s="49"/>
      <c r="K26" s="42">
        <v>45323</v>
      </c>
      <c r="L26" s="43"/>
      <c r="M26" s="43">
        <v>195696.3</v>
      </c>
      <c r="N26" s="43"/>
      <c r="O26" s="43"/>
      <c r="P26" s="43"/>
      <c r="Q26" s="43"/>
      <c r="R26" s="43"/>
      <c r="S26" s="43"/>
      <c r="T26" s="43"/>
      <c r="U26" s="43"/>
      <c r="V26" s="7">
        <v>195696.3</v>
      </c>
    </row>
    <row r="27" spans="1:22" ht="15.75" thickBot="1">
      <c r="A27" s="38">
        <v>45352</v>
      </c>
      <c r="B27" s="47">
        <v>2200347.98</v>
      </c>
      <c r="C27" s="7">
        <v>2200347.98</v>
      </c>
      <c r="D27" s="68"/>
      <c r="E27" s="68"/>
      <c r="F27" s="68"/>
      <c r="G27" s="43">
        <v>64955.47</v>
      </c>
      <c r="H27" s="68"/>
      <c r="I27" s="68"/>
      <c r="J27" s="49">
        <v>25862.82</v>
      </c>
      <c r="K27" s="42">
        <v>45292</v>
      </c>
      <c r="L27" s="43">
        <v>30456.78</v>
      </c>
      <c r="M27" s="43"/>
      <c r="N27" s="43"/>
      <c r="O27" s="43"/>
      <c r="P27" s="43"/>
      <c r="Q27" s="43"/>
      <c r="R27" s="43"/>
      <c r="S27" s="43"/>
      <c r="T27" s="43"/>
      <c r="U27" s="50"/>
      <c r="V27" s="7">
        <v>30456.78</v>
      </c>
    </row>
    <row r="28" spans="1:22" ht="15.75" thickBot="1">
      <c r="A28" s="38">
        <v>45352</v>
      </c>
      <c r="B28" s="47"/>
      <c r="C28" s="7"/>
      <c r="D28" s="68"/>
      <c r="E28" s="68"/>
      <c r="F28" s="68"/>
      <c r="G28" s="43"/>
      <c r="H28" s="68"/>
      <c r="I28" s="68"/>
      <c r="J28" s="49"/>
      <c r="K28" s="42">
        <v>45323</v>
      </c>
      <c r="L28" s="43">
        <v>34743.14</v>
      </c>
      <c r="M28" s="43"/>
      <c r="N28" s="43"/>
      <c r="O28" s="43"/>
      <c r="P28" s="43"/>
      <c r="Q28" s="43"/>
      <c r="R28" s="43"/>
      <c r="S28" s="43"/>
      <c r="T28" s="43"/>
      <c r="U28" s="50"/>
      <c r="V28" s="7">
        <v>34743.14</v>
      </c>
    </row>
    <row r="29" spans="1:22" ht="15.75" thickBot="1">
      <c r="A29" s="38">
        <v>45352</v>
      </c>
      <c r="B29" s="47"/>
      <c r="C29" s="7"/>
      <c r="D29" s="68"/>
      <c r="E29" s="68"/>
      <c r="F29" s="68"/>
      <c r="G29" s="43"/>
      <c r="H29" s="68"/>
      <c r="I29" s="68"/>
      <c r="J29" s="49"/>
      <c r="K29" s="42">
        <v>45380</v>
      </c>
      <c r="L29" s="43">
        <v>2065604.84</v>
      </c>
      <c r="M29" s="43"/>
      <c r="N29" s="43"/>
      <c r="O29" s="43"/>
      <c r="P29" s="43"/>
      <c r="Q29" s="43"/>
      <c r="R29" s="43"/>
      <c r="S29" s="43"/>
      <c r="T29" s="43"/>
      <c r="U29" s="50"/>
      <c r="V29" s="7">
        <v>2065604.84</v>
      </c>
    </row>
    <row r="30" spans="1:22" ht="15.75" thickBot="1">
      <c r="A30" s="46">
        <v>45383</v>
      </c>
      <c r="B30" s="47">
        <v>2201922.98</v>
      </c>
      <c r="C30" s="7">
        <v>2201922.98</v>
      </c>
      <c r="D30" s="68"/>
      <c r="E30" s="68"/>
      <c r="F30" s="68"/>
      <c r="G30" s="43">
        <v>3565206.26</v>
      </c>
      <c r="H30" s="68"/>
      <c r="I30" s="68"/>
      <c r="J30" s="49">
        <v>349401.25</v>
      </c>
      <c r="K30" s="42">
        <v>45292</v>
      </c>
      <c r="L30" s="43">
        <v>64955.47</v>
      </c>
      <c r="M30" s="43"/>
      <c r="N30" s="43"/>
      <c r="O30" s="50"/>
      <c r="P30" s="50"/>
      <c r="Q30" s="50"/>
      <c r="R30" s="50"/>
      <c r="S30" s="50"/>
      <c r="T30" s="50"/>
      <c r="U30" s="50"/>
      <c r="V30" s="7">
        <v>64955.47</v>
      </c>
    </row>
    <row r="31" spans="1:22" ht="15.75" thickBot="1">
      <c r="A31" s="46">
        <v>45383</v>
      </c>
      <c r="B31" s="47"/>
      <c r="C31" s="7"/>
      <c r="D31" s="68"/>
      <c r="E31" s="68"/>
      <c r="F31" s="68"/>
      <c r="G31" s="43"/>
      <c r="H31" s="68"/>
      <c r="I31" s="68"/>
      <c r="J31" s="49"/>
      <c r="K31" s="42">
        <v>45323</v>
      </c>
      <c r="L31" s="43">
        <v>66897.100000000006</v>
      </c>
      <c r="M31" s="43"/>
      <c r="N31" s="43"/>
      <c r="O31" s="50"/>
      <c r="P31" s="50"/>
      <c r="Q31" s="50"/>
      <c r="R31" s="50"/>
      <c r="S31" s="50"/>
      <c r="T31" s="50"/>
      <c r="U31" s="50"/>
      <c r="V31" s="7">
        <v>66897.100000000006</v>
      </c>
    </row>
    <row r="32" spans="1:22" ht="15.75" thickBot="1">
      <c r="A32" s="46">
        <v>45383</v>
      </c>
      <c r="B32" s="47"/>
      <c r="C32" s="7"/>
      <c r="D32" s="68"/>
      <c r="E32" s="68"/>
      <c r="F32" s="68"/>
      <c r="G32" s="43"/>
      <c r="H32" s="68"/>
      <c r="I32" s="68"/>
      <c r="J32" s="51"/>
      <c r="K32" s="42">
        <v>45352</v>
      </c>
      <c r="L32" s="43">
        <v>34743.14</v>
      </c>
      <c r="M32" s="43"/>
      <c r="N32" s="43"/>
      <c r="O32" s="50"/>
      <c r="P32" s="50"/>
      <c r="Q32" s="50"/>
      <c r="R32" s="50"/>
      <c r="S32" s="50"/>
      <c r="T32" s="50"/>
      <c r="U32" s="50"/>
      <c r="V32" s="7">
        <v>34743.14</v>
      </c>
    </row>
    <row r="33" spans="1:22" ht="15.75" thickBot="1">
      <c r="A33" s="46">
        <v>45383</v>
      </c>
      <c r="B33" s="47"/>
      <c r="C33" s="7"/>
      <c r="D33" s="68"/>
      <c r="E33" s="68"/>
      <c r="F33" s="68"/>
      <c r="G33" s="43"/>
      <c r="H33" s="68"/>
      <c r="I33" s="68"/>
      <c r="J33" s="51"/>
      <c r="K33" s="42">
        <v>45383</v>
      </c>
      <c r="L33" s="43">
        <v>1749154.58</v>
      </c>
      <c r="M33" s="43"/>
      <c r="N33" s="43"/>
      <c r="O33" s="50"/>
      <c r="P33" s="50"/>
      <c r="Q33" s="50"/>
      <c r="R33" s="50"/>
      <c r="S33" s="50"/>
      <c r="T33" s="50"/>
      <c r="U33" s="50"/>
      <c r="V33" s="7">
        <v>1749154.58</v>
      </c>
    </row>
    <row r="34" spans="1:22" ht="15.75" thickBot="1">
      <c r="A34" s="38">
        <v>45413</v>
      </c>
      <c r="B34" s="47">
        <v>2202809.34</v>
      </c>
      <c r="C34" s="7">
        <v>2202809.34</v>
      </c>
      <c r="D34" s="68"/>
      <c r="E34" s="68"/>
      <c r="F34" s="68"/>
      <c r="G34" s="43">
        <v>1823291.76</v>
      </c>
      <c r="H34" s="68"/>
      <c r="I34" s="68"/>
      <c r="J34" s="51">
        <v>348088.41</v>
      </c>
      <c r="K34" s="42">
        <v>45352</v>
      </c>
      <c r="L34" s="43">
        <v>74137.179999999993</v>
      </c>
      <c r="M34" s="43"/>
      <c r="N34" s="43"/>
      <c r="O34" s="50"/>
      <c r="P34" s="50"/>
      <c r="Q34" s="50"/>
      <c r="R34" s="50"/>
      <c r="S34" s="50"/>
      <c r="T34" s="50"/>
      <c r="U34" s="50"/>
      <c r="V34" s="7">
        <v>74137.179999999993</v>
      </c>
    </row>
    <row r="35" spans="1:22" ht="15.75" thickBot="1">
      <c r="A35" s="38">
        <v>45413</v>
      </c>
      <c r="B35" s="47"/>
      <c r="C35" s="7"/>
      <c r="D35" s="68"/>
      <c r="E35" s="68"/>
      <c r="F35" s="68"/>
      <c r="G35" s="43"/>
      <c r="H35" s="68"/>
      <c r="I35" s="68"/>
      <c r="J35" s="51"/>
      <c r="K35" s="42">
        <v>45383</v>
      </c>
      <c r="L35" s="43">
        <v>36318.14</v>
      </c>
      <c r="M35" s="43"/>
      <c r="N35" s="43"/>
      <c r="O35" s="50"/>
      <c r="P35" s="50"/>
      <c r="Q35" s="50"/>
      <c r="R35" s="50"/>
      <c r="S35" s="50"/>
      <c r="T35" s="50"/>
      <c r="U35" s="50"/>
      <c r="V35" s="7">
        <v>36318.14</v>
      </c>
    </row>
    <row r="36" spans="1:22" ht="15.75" thickBot="1">
      <c r="A36" s="38">
        <v>45413</v>
      </c>
      <c r="B36" s="47"/>
      <c r="C36" s="7"/>
      <c r="D36" s="68"/>
      <c r="E36" s="68"/>
      <c r="F36" s="68"/>
      <c r="G36" s="43"/>
      <c r="H36" s="68"/>
      <c r="I36" s="68"/>
      <c r="J36" s="51"/>
      <c r="K36" s="42">
        <v>45413</v>
      </c>
      <c r="L36" s="43">
        <v>1749154.58</v>
      </c>
      <c r="M36" s="43"/>
      <c r="N36" s="43"/>
      <c r="O36" s="50"/>
      <c r="P36" s="50"/>
      <c r="Q36" s="50"/>
      <c r="R36" s="50"/>
      <c r="S36" s="50"/>
      <c r="T36" s="50"/>
      <c r="U36" s="50"/>
      <c r="V36" s="7">
        <v>1749154.58</v>
      </c>
    </row>
    <row r="37" spans="1:22" ht="15.75" thickBot="1">
      <c r="A37" s="46">
        <v>45444</v>
      </c>
      <c r="B37" s="47">
        <v>2200438.8899999997</v>
      </c>
      <c r="C37" s="7">
        <v>2200438.8899999997</v>
      </c>
      <c r="D37" s="68"/>
      <c r="E37" s="68"/>
      <c r="F37" s="68"/>
      <c r="G37" s="43"/>
      <c r="H37" s="68"/>
      <c r="I37" s="68"/>
      <c r="J37" s="51">
        <v>339553.36</v>
      </c>
      <c r="K37" s="42">
        <v>45444</v>
      </c>
      <c r="L37" s="43">
        <v>1749154.58</v>
      </c>
      <c r="M37" s="43"/>
      <c r="N37" s="43"/>
      <c r="O37" s="50"/>
      <c r="P37" s="50"/>
      <c r="Q37" s="50"/>
      <c r="R37" s="50"/>
      <c r="S37" s="50"/>
      <c r="T37" s="50"/>
      <c r="U37" s="50"/>
      <c r="V37" s="7">
        <v>1749154.58</v>
      </c>
    </row>
    <row r="38" spans="1:22" ht="15.75" thickBot="1">
      <c r="A38" s="38">
        <v>45474</v>
      </c>
      <c r="B38" s="47">
        <v>649681.45200000005</v>
      </c>
      <c r="C38" s="7">
        <v>649681.45200000005</v>
      </c>
      <c r="D38" s="68">
        <v>37204.5</v>
      </c>
      <c r="E38" s="68"/>
      <c r="F38" s="68"/>
      <c r="G38" s="43">
        <v>812527.61</v>
      </c>
      <c r="H38" s="68"/>
      <c r="I38" s="68"/>
      <c r="J38" s="51">
        <v>9769.2000000000007</v>
      </c>
      <c r="K38" s="42">
        <v>45474</v>
      </c>
      <c r="L38" s="43">
        <v>639912.25</v>
      </c>
      <c r="M38" s="43"/>
      <c r="N38" s="43"/>
      <c r="O38" s="50"/>
      <c r="P38" s="50"/>
      <c r="Q38" s="50"/>
      <c r="R38" s="50"/>
      <c r="S38" s="50"/>
      <c r="T38" s="50"/>
      <c r="U38" s="50"/>
      <c r="V38" s="7">
        <v>639912.25</v>
      </c>
    </row>
    <row r="39" spans="1:22" ht="15.75" thickBot="1">
      <c r="A39" s="46">
        <v>45505</v>
      </c>
      <c r="B39" s="47"/>
      <c r="C39" s="7"/>
      <c r="D39" s="7">
        <v>34834.050000000003</v>
      </c>
      <c r="E39" s="7"/>
      <c r="F39" s="7"/>
      <c r="G39" s="43">
        <v>111730.95</v>
      </c>
      <c r="H39" s="49"/>
      <c r="I39" s="48"/>
      <c r="J39" s="51"/>
      <c r="K39" s="42">
        <v>45444</v>
      </c>
      <c r="L39" s="43">
        <v>111730.95</v>
      </c>
      <c r="M39" s="43"/>
      <c r="N39" s="43"/>
      <c r="O39" s="50"/>
      <c r="P39" s="50"/>
      <c r="Q39" s="50"/>
      <c r="R39" s="50"/>
      <c r="S39" s="50"/>
      <c r="T39" s="50"/>
      <c r="U39" s="50"/>
      <c r="V39" s="7">
        <v>111730.95</v>
      </c>
    </row>
    <row r="40" spans="1:22" ht="15.75" thickBot="1">
      <c r="A40" s="46">
        <v>45505</v>
      </c>
      <c r="B40" s="47"/>
      <c r="C40" s="7"/>
      <c r="D40" s="7"/>
      <c r="E40" s="7"/>
      <c r="F40" s="7"/>
      <c r="G40" s="43"/>
      <c r="H40" s="49"/>
      <c r="I40" s="48"/>
      <c r="J40" s="51"/>
      <c r="K40" s="42">
        <v>45413</v>
      </c>
      <c r="L40" s="43">
        <v>105566.35</v>
      </c>
      <c r="M40" s="43"/>
      <c r="N40" s="43"/>
      <c r="O40" s="50"/>
      <c r="P40" s="50"/>
      <c r="Q40" s="50"/>
      <c r="R40" s="50"/>
      <c r="S40" s="50"/>
      <c r="T40" s="50"/>
      <c r="U40" s="50"/>
      <c r="V40" s="7">
        <v>105566.35</v>
      </c>
    </row>
    <row r="41" spans="1:22" ht="15.75" thickBot="1">
      <c r="A41" s="46">
        <v>45505</v>
      </c>
      <c r="B41" s="47"/>
      <c r="C41" s="7"/>
      <c r="D41" s="7"/>
      <c r="E41" s="7"/>
      <c r="F41" s="7"/>
      <c r="G41" s="43"/>
      <c r="H41" s="49"/>
      <c r="I41" s="48"/>
      <c r="J41" s="51"/>
      <c r="K41" s="42">
        <v>45383</v>
      </c>
      <c r="L41" s="43">
        <v>67049.009999999995</v>
      </c>
      <c r="M41" s="43"/>
      <c r="N41" s="43"/>
      <c r="O41" s="50"/>
      <c r="P41" s="50"/>
      <c r="Q41" s="50"/>
      <c r="R41" s="50"/>
      <c r="S41" s="50"/>
      <c r="T41" s="50"/>
      <c r="U41" s="50"/>
      <c r="V41" s="7">
        <v>67049.009999999995</v>
      </c>
    </row>
    <row r="42" spans="1:22" ht="15.75" thickBot="1">
      <c r="A42" s="38">
        <v>45536</v>
      </c>
      <c r="B42" s="47"/>
      <c r="C42" s="7"/>
      <c r="D42" s="7"/>
      <c r="E42" s="7"/>
      <c r="F42" s="7"/>
      <c r="G42" s="43"/>
      <c r="H42" s="49"/>
      <c r="I42" s="48"/>
      <c r="J42" s="51"/>
      <c r="K42" s="42"/>
      <c r="L42" s="43"/>
      <c r="M42" s="43"/>
      <c r="N42" s="43"/>
      <c r="O42" s="50"/>
      <c r="P42" s="50"/>
      <c r="Q42" s="50"/>
      <c r="R42" s="50"/>
      <c r="S42" s="50"/>
      <c r="T42" s="50"/>
      <c r="U42" s="50"/>
      <c r="V42" s="7">
        <v>0</v>
      </c>
    </row>
    <row r="43" spans="1:22" ht="15.75" thickBot="1">
      <c r="A43" s="46">
        <v>45566</v>
      </c>
      <c r="B43" s="47"/>
      <c r="C43" s="7"/>
      <c r="D43" s="159">
        <v>136261.20000000001</v>
      </c>
      <c r="E43" s="7"/>
      <c r="F43" s="7"/>
      <c r="G43" s="43">
        <v>136261.20000000001</v>
      </c>
      <c r="H43" s="49"/>
      <c r="I43" s="48"/>
      <c r="J43" s="51"/>
      <c r="K43" s="42"/>
      <c r="L43" s="43"/>
      <c r="M43" s="43"/>
      <c r="N43" s="43"/>
      <c r="O43" s="50"/>
      <c r="P43" s="50"/>
      <c r="Q43" s="50"/>
      <c r="R43" s="50"/>
      <c r="S43" s="50"/>
      <c r="T43" s="50"/>
      <c r="U43" s="50"/>
      <c r="V43" s="7">
        <v>0</v>
      </c>
    </row>
    <row r="44" spans="1:22" ht="15.75" thickBot="1">
      <c r="A44" s="38">
        <v>45597</v>
      </c>
      <c r="B44" s="47"/>
      <c r="C44" s="7"/>
      <c r="D44" s="7"/>
      <c r="E44" s="7"/>
      <c r="F44" s="7"/>
      <c r="G44" s="43"/>
      <c r="H44" s="49"/>
      <c r="I44" s="48"/>
      <c r="J44" s="51"/>
      <c r="K44" s="42"/>
      <c r="L44" s="43"/>
      <c r="M44" s="43"/>
      <c r="N44" s="43"/>
      <c r="O44" s="50"/>
      <c r="P44" s="50"/>
      <c r="Q44" s="50"/>
      <c r="R44" s="50"/>
      <c r="S44" s="50"/>
      <c r="T44" s="50"/>
      <c r="U44" s="50"/>
      <c r="V44" s="7">
        <v>0</v>
      </c>
    </row>
    <row r="45" spans="1:22" ht="15.75" thickBot="1">
      <c r="A45" s="46">
        <v>45627</v>
      </c>
      <c r="B45" s="47"/>
      <c r="C45" s="7"/>
      <c r="D45" s="7"/>
      <c r="E45" s="7"/>
      <c r="F45" s="7"/>
      <c r="G45" s="49"/>
      <c r="H45" s="49"/>
      <c r="I45" s="48"/>
      <c r="J45" s="51"/>
      <c r="K45" s="42"/>
      <c r="L45" s="43"/>
      <c r="M45" s="43"/>
      <c r="N45" s="43"/>
      <c r="O45" s="50"/>
      <c r="P45" s="50"/>
      <c r="Q45" s="50"/>
      <c r="R45" s="50"/>
      <c r="S45" s="50"/>
      <c r="T45" s="50"/>
      <c r="U45" s="50"/>
      <c r="V45" s="7">
        <v>0</v>
      </c>
    </row>
    <row r="46" spans="1:22" ht="15.75" thickBot="1">
      <c r="A46" s="52"/>
      <c r="B46" s="53">
        <f>SUM(B22:B45)</f>
        <v>13851610.241999999</v>
      </c>
      <c r="C46" s="53">
        <f t="shared" ref="C46:V46" si="0">SUM(C22:C45)</f>
        <v>13851610.241999999</v>
      </c>
      <c r="D46" s="53">
        <f t="shared" si="0"/>
        <v>12710787.77</v>
      </c>
      <c r="E46" s="53">
        <f t="shared" si="0"/>
        <v>195696.3</v>
      </c>
      <c r="F46" s="53">
        <f t="shared" si="0"/>
        <v>0</v>
      </c>
      <c r="G46" s="53">
        <f t="shared" si="0"/>
        <v>12741244.549999999</v>
      </c>
      <c r="H46" s="53">
        <f t="shared" si="0"/>
        <v>195696.3</v>
      </c>
      <c r="I46" s="53">
        <f t="shared" si="0"/>
        <v>0</v>
      </c>
      <c r="J46" s="53">
        <f t="shared" si="0"/>
        <v>1140822.47</v>
      </c>
      <c r="K46" s="53"/>
      <c r="L46" s="53">
        <f t="shared" si="0"/>
        <v>12710787.769999998</v>
      </c>
      <c r="M46" s="53">
        <f t="shared" si="0"/>
        <v>195696.3</v>
      </c>
      <c r="N46" s="53">
        <f t="shared" si="0"/>
        <v>0</v>
      </c>
      <c r="O46" s="53">
        <f t="shared" si="0"/>
        <v>0</v>
      </c>
      <c r="P46" s="53">
        <f t="shared" si="0"/>
        <v>0</v>
      </c>
      <c r="Q46" s="53">
        <f t="shared" si="0"/>
        <v>0</v>
      </c>
      <c r="R46" s="53">
        <f t="shared" si="0"/>
        <v>130584.01</v>
      </c>
      <c r="S46" s="53">
        <f t="shared" si="0"/>
        <v>481416.19</v>
      </c>
      <c r="T46" s="53">
        <f t="shared" si="0"/>
        <v>30456.78</v>
      </c>
      <c r="U46" s="53">
        <f t="shared" si="0"/>
        <v>0</v>
      </c>
      <c r="V46" s="53">
        <f t="shared" si="0"/>
        <v>13548941.049999997</v>
      </c>
    </row>
    <row r="47" spans="1:22">
      <c r="A47" s="31"/>
      <c r="B47" s="31"/>
      <c r="C47" s="31"/>
      <c r="D47" s="31"/>
      <c r="E47" s="31"/>
      <c r="F47" s="31"/>
      <c r="G47" s="31"/>
      <c r="H47" s="31"/>
      <c r="I47" s="31"/>
      <c r="J47" s="31"/>
      <c r="K47" s="57"/>
      <c r="L47" s="57"/>
      <c r="M47" s="57"/>
      <c r="N47" s="57"/>
      <c r="O47" s="57"/>
      <c r="P47" s="57"/>
      <c r="Q47" s="57"/>
      <c r="R47" s="57"/>
      <c r="S47" s="57"/>
      <c r="T47" s="57"/>
      <c r="U47" s="57"/>
      <c r="V47" s="31"/>
    </row>
    <row r="48" spans="1:22" ht="45" customHeight="1">
      <c r="A48" s="209" t="s">
        <v>36</v>
      </c>
      <c r="B48" s="209"/>
      <c r="C48" s="209"/>
      <c r="D48" s="209"/>
      <c r="E48" s="209"/>
      <c r="F48" s="31"/>
      <c r="G48" s="31"/>
      <c r="H48" s="31"/>
      <c r="I48" s="31"/>
      <c r="J48" s="31"/>
      <c r="K48" s="57"/>
      <c r="L48" s="57"/>
      <c r="M48" s="57"/>
      <c r="N48" s="57"/>
      <c r="O48" s="57"/>
      <c r="P48" s="57"/>
      <c r="Q48" s="57"/>
      <c r="R48" s="57"/>
      <c r="S48" s="57"/>
      <c r="T48" s="57"/>
      <c r="U48" s="57"/>
      <c r="V48" s="31"/>
    </row>
    <row r="49" spans="1:22">
      <c r="A49" s="210" t="s">
        <v>37</v>
      </c>
      <c r="B49" s="210"/>
      <c r="C49" s="210"/>
      <c r="D49" s="210"/>
      <c r="E49" s="210"/>
      <c r="F49" s="31"/>
      <c r="G49" s="31"/>
      <c r="H49" s="31"/>
      <c r="I49" s="31"/>
      <c r="J49" s="31"/>
      <c r="K49" s="57"/>
      <c r="L49" s="57"/>
      <c r="M49" s="57"/>
      <c r="N49" s="57"/>
      <c r="O49" s="57"/>
      <c r="P49" s="57"/>
      <c r="Q49" s="57"/>
      <c r="R49" s="57"/>
      <c r="S49" s="57"/>
      <c r="T49" s="57"/>
      <c r="U49" s="57"/>
      <c r="V49" s="31"/>
    </row>
    <row r="50" spans="1:22" ht="24" customHeight="1">
      <c r="A50" s="208" t="s">
        <v>38</v>
      </c>
      <c r="B50" s="208"/>
      <c r="C50" s="208"/>
      <c r="D50" s="208"/>
      <c r="E50" s="208"/>
      <c r="F50" s="31"/>
      <c r="G50" s="31"/>
      <c r="H50" s="31"/>
      <c r="I50" s="31"/>
      <c r="J50" s="31"/>
      <c r="K50" s="57"/>
      <c r="L50" s="57"/>
      <c r="M50" s="57"/>
      <c r="N50" s="57"/>
      <c r="O50" s="57"/>
      <c r="P50" s="57"/>
      <c r="Q50" s="57"/>
      <c r="R50" s="57"/>
      <c r="S50" s="57"/>
      <c r="T50" s="57"/>
      <c r="U50" s="57"/>
      <c r="V50" s="31"/>
    </row>
    <row r="51" spans="1:22">
      <c r="A51" s="208" t="s">
        <v>39</v>
      </c>
      <c r="B51" s="208"/>
      <c r="C51" s="208"/>
      <c r="D51" s="208"/>
      <c r="E51" s="208"/>
      <c r="F51" s="31"/>
      <c r="G51" s="31"/>
      <c r="H51" s="31"/>
      <c r="I51" s="31"/>
      <c r="J51" s="31"/>
      <c r="K51" s="57"/>
      <c r="L51" s="57"/>
      <c r="M51" s="57"/>
      <c r="N51" s="57"/>
      <c r="O51" s="57"/>
      <c r="P51" s="57"/>
      <c r="Q51" s="57"/>
      <c r="R51" s="57"/>
      <c r="S51" s="57"/>
      <c r="T51" s="57"/>
      <c r="U51" s="57"/>
      <c r="V51" s="31"/>
    </row>
    <row r="52" spans="1:22">
      <c r="A52" s="208" t="s">
        <v>40</v>
      </c>
      <c r="B52" s="208"/>
      <c r="C52" s="208"/>
      <c r="D52" s="208"/>
      <c r="E52" s="208"/>
      <c r="F52" s="31"/>
      <c r="G52" s="31"/>
      <c r="H52" s="31"/>
      <c r="I52" s="31"/>
      <c r="J52" s="31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31"/>
    </row>
    <row r="53" spans="1:22">
      <c r="A53" s="208" t="s">
        <v>41</v>
      </c>
      <c r="B53" s="208"/>
      <c r="C53" s="208"/>
      <c r="D53" s="208"/>
      <c r="E53" s="208"/>
      <c r="F53" s="31"/>
      <c r="G53" s="31"/>
      <c r="H53" s="31"/>
      <c r="I53" s="31"/>
      <c r="J53" s="31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31"/>
    </row>
    <row r="54" spans="1:22">
      <c r="A54" s="208" t="s">
        <v>42</v>
      </c>
      <c r="B54" s="208"/>
      <c r="C54" s="208"/>
      <c r="D54" s="208"/>
      <c r="E54" s="208"/>
      <c r="F54" s="31"/>
      <c r="G54" s="31"/>
      <c r="H54" s="31"/>
      <c r="I54" s="31"/>
      <c r="J54" s="31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31"/>
    </row>
    <row r="55" spans="1:22">
      <c r="A55" s="31"/>
      <c r="B55" s="31"/>
      <c r="C55" s="31"/>
      <c r="D55" s="31"/>
      <c r="E55" s="31"/>
      <c r="F55" s="31"/>
      <c r="G55" s="31"/>
      <c r="H55" s="31"/>
      <c r="I55" s="31"/>
      <c r="J55" s="31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31"/>
    </row>
    <row r="56" spans="1:22">
      <c r="A56" s="209" t="s">
        <v>43</v>
      </c>
      <c r="B56" s="209"/>
      <c r="C56" s="209"/>
      <c r="D56" s="209"/>
      <c r="E56" s="209"/>
      <c r="F56" s="209"/>
      <c r="G56" s="209"/>
      <c r="H56" s="209"/>
      <c r="I56" s="209"/>
      <c r="J56" s="209"/>
      <c r="K56" s="209"/>
      <c r="L56" s="57"/>
      <c r="M56" s="57"/>
      <c r="N56" s="57"/>
      <c r="O56" s="57"/>
      <c r="P56" s="57"/>
      <c r="Q56" s="57"/>
      <c r="R56" s="57"/>
      <c r="S56" s="57"/>
      <c r="T56" s="57"/>
      <c r="U56" s="57"/>
      <c r="V56" s="31"/>
    </row>
    <row r="57" spans="1:22" ht="51">
      <c r="A57" s="210" t="s">
        <v>37</v>
      </c>
      <c r="B57" s="210"/>
      <c r="C57" s="210"/>
      <c r="D57" s="210"/>
      <c r="E57" s="210"/>
      <c r="F57" s="69" t="s">
        <v>44</v>
      </c>
      <c r="G57" s="69" t="s">
        <v>45</v>
      </c>
      <c r="H57" s="69" t="s">
        <v>46</v>
      </c>
      <c r="I57" s="18" t="s">
        <v>72</v>
      </c>
      <c r="J57" s="18" t="s">
        <v>73</v>
      </c>
      <c r="K57" s="18" t="s">
        <v>49</v>
      </c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31"/>
    </row>
    <row r="58" spans="1:22" ht="76.5">
      <c r="A58" s="208" t="s">
        <v>56</v>
      </c>
      <c r="B58" s="208"/>
      <c r="C58" s="208"/>
      <c r="D58" s="208"/>
      <c r="E58" s="208"/>
      <c r="F58" s="88">
        <v>35044.53</v>
      </c>
      <c r="G58" s="29" t="s">
        <v>57</v>
      </c>
      <c r="H58" s="20">
        <v>201800010008207</v>
      </c>
      <c r="I58" s="71">
        <v>45292</v>
      </c>
      <c r="J58" s="71">
        <v>45292</v>
      </c>
      <c r="K58" s="29" t="s">
        <v>58</v>
      </c>
      <c r="L58" s="220" t="s">
        <v>109</v>
      </c>
      <c r="M58" s="220"/>
      <c r="N58" s="220"/>
      <c r="O58" s="220"/>
      <c r="P58" s="220"/>
      <c r="Q58" s="57"/>
      <c r="R58" s="57"/>
      <c r="S58" s="57"/>
      <c r="T58" s="57"/>
      <c r="U58" s="57"/>
      <c r="V58" s="31"/>
    </row>
    <row r="59" spans="1:22" ht="76.5">
      <c r="A59" s="208" t="s">
        <v>56</v>
      </c>
      <c r="B59" s="208"/>
      <c r="C59" s="208"/>
      <c r="D59" s="208"/>
      <c r="E59" s="208"/>
      <c r="F59" s="88">
        <v>33102.9</v>
      </c>
      <c r="G59" s="29" t="s">
        <v>57</v>
      </c>
      <c r="H59" s="20">
        <v>201800010008207</v>
      </c>
      <c r="I59" s="71">
        <v>45323</v>
      </c>
      <c r="J59" s="71">
        <v>45323</v>
      </c>
      <c r="K59" s="29" t="s">
        <v>58</v>
      </c>
      <c r="L59" s="220" t="s">
        <v>110</v>
      </c>
      <c r="M59" s="220"/>
      <c r="N59" s="220"/>
      <c r="O59" s="220"/>
      <c r="P59" s="220"/>
      <c r="Q59" s="57"/>
      <c r="R59" s="57"/>
      <c r="S59" s="57"/>
      <c r="T59" s="57"/>
      <c r="U59" s="57"/>
      <c r="V59" s="31"/>
    </row>
    <row r="60" spans="1:22" ht="76.5">
      <c r="A60" s="208" t="s">
        <v>56</v>
      </c>
      <c r="B60" s="208"/>
      <c r="C60" s="208"/>
      <c r="D60" s="208"/>
      <c r="E60" s="208"/>
      <c r="F60" s="89">
        <v>25862.82</v>
      </c>
      <c r="G60" s="29" t="s">
        <v>57</v>
      </c>
      <c r="H60" s="20">
        <v>201800010008207</v>
      </c>
      <c r="I60" s="71">
        <v>45352</v>
      </c>
      <c r="J60" s="71">
        <v>45352</v>
      </c>
      <c r="K60" s="29" t="s">
        <v>58</v>
      </c>
      <c r="L60" s="220" t="s">
        <v>111</v>
      </c>
      <c r="M60" s="220"/>
      <c r="N60" s="220"/>
      <c r="O60" s="220"/>
      <c r="P60" s="220"/>
      <c r="Q60" s="57"/>
      <c r="R60" s="57"/>
      <c r="S60" s="57"/>
      <c r="T60" s="57"/>
      <c r="U60" s="57"/>
      <c r="V60" s="31"/>
    </row>
    <row r="61" spans="1:22" ht="76.5">
      <c r="A61" s="208" t="s">
        <v>56</v>
      </c>
      <c r="B61" s="208"/>
      <c r="C61" s="208"/>
      <c r="D61" s="208"/>
      <c r="E61" s="208"/>
      <c r="F61" s="88">
        <v>32950.99</v>
      </c>
      <c r="G61" s="29" t="s">
        <v>57</v>
      </c>
      <c r="H61" s="20">
        <v>201800010008207</v>
      </c>
      <c r="I61" s="71">
        <v>45383</v>
      </c>
      <c r="J61" s="71">
        <v>45383</v>
      </c>
      <c r="K61" s="29" t="s">
        <v>58</v>
      </c>
      <c r="L61" s="220" t="s">
        <v>112</v>
      </c>
      <c r="M61" s="220"/>
      <c r="N61" s="220"/>
      <c r="O61" s="220"/>
      <c r="P61" s="220"/>
      <c r="Q61" s="57"/>
      <c r="R61" s="57"/>
      <c r="S61" s="57"/>
      <c r="T61" s="57"/>
      <c r="U61" s="57"/>
      <c r="V61" s="31"/>
    </row>
    <row r="62" spans="1:22" ht="76.5">
      <c r="A62" s="208" t="s">
        <v>56</v>
      </c>
      <c r="B62" s="208"/>
      <c r="C62" s="208"/>
      <c r="D62" s="208"/>
      <c r="E62" s="208"/>
      <c r="F62" s="88">
        <v>31638.15</v>
      </c>
      <c r="G62" s="29" t="s">
        <v>57</v>
      </c>
      <c r="H62" s="20">
        <v>201800010008207</v>
      </c>
      <c r="I62" s="71">
        <v>45413</v>
      </c>
      <c r="J62" s="71">
        <v>45413</v>
      </c>
      <c r="K62" s="29" t="s">
        <v>58</v>
      </c>
      <c r="L62" s="220" t="s">
        <v>112</v>
      </c>
      <c r="M62" s="220"/>
      <c r="N62" s="220"/>
      <c r="O62" s="220"/>
      <c r="P62" s="220"/>
      <c r="Q62" s="57"/>
      <c r="R62" s="57"/>
      <c r="S62" s="57"/>
      <c r="T62" s="57"/>
      <c r="U62" s="57"/>
      <c r="V62" s="31"/>
    </row>
    <row r="63" spans="1:22" ht="76.5">
      <c r="A63" s="208" t="s">
        <v>56</v>
      </c>
      <c r="B63" s="208"/>
      <c r="C63" s="208"/>
      <c r="D63" s="208"/>
      <c r="E63" s="208"/>
      <c r="F63" s="90">
        <v>23103.1</v>
      </c>
      <c r="G63" s="29" t="s">
        <v>57</v>
      </c>
      <c r="H63" s="20">
        <v>201800010008207</v>
      </c>
      <c r="I63" s="71">
        <v>45444</v>
      </c>
      <c r="J63" s="71">
        <v>45444</v>
      </c>
      <c r="K63" s="29" t="s">
        <v>58</v>
      </c>
      <c r="L63" s="220" t="s">
        <v>113</v>
      </c>
      <c r="M63" s="220"/>
      <c r="N63" s="220"/>
      <c r="O63" s="220"/>
      <c r="P63" s="220"/>
      <c r="Q63" s="57"/>
      <c r="R63" s="57"/>
      <c r="S63" s="57"/>
      <c r="T63" s="57"/>
      <c r="U63" s="57"/>
      <c r="V63" s="31"/>
    </row>
    <row r="64" spans="1:22" ht="76.5">
      <c r="A64" s="208" t="s">
        <v>59</v>
      </c>
      <c r="B64" s="208"/>
      <c r="C64" s="208"/>
      <c r="D64" s="208"/>
      <c r="E64" s="208"/>
      <c r="F64" s="90">
        <v>5242.55</v>
      </c>
      <c r="G64" s="29" t="s">
        <v>57</v>
      </c>
      <c r="H64" s="20">
        <v>201800010008207</v>
      </c>
      <c r="I64" s="71">
        <v>45474</v>
      </c>
      <c r="J64" s="71">
        <v>45474</v>
      </c>
      <c r="K64" s="29" t="s">
        <v>58</v>
      </c>
      <c r="L64" s="219" t="s">
        <v>112</v>
      </c>
      <c r="M64" s="219"/>
      <c r="N64" s="219"/>
      <c r="O64" s="219"/>
      <c r="P64" s="219"/>
      <c r="Q64" s="57"/>
      <c r="R64" s="57"/>
      <c r="S64" s="57"/>
      <c r="T64" s="57"/>
      <c r="U64" s="57"/>
      <c r="V64" s="31"/>
    </row>
    <row r="65" spans="1:22" ht="89.25">
      <c r="A65" s="208" t="s">
        <v>60</v>
      </c>
      <c r="B65" s="208"/>
      <c r="C65" s="208"/>
      <c r="D65" s="208"/>
      <c r="E65" s="208"/>
      <c r="F65" s="89">
        <v>316450.26</v>
      </c>
      <c r="G65" s="29"/>
      <c r="H65" s="20">
        <v>202300010047199</v>
      </c>
      <c r="I65" s="91" t="s">
        <v>114</v>
      </c>
      <c r="J65" s="71">
        <v>45383</v>
      </c>
      <c r="K65" s="59" t="s">
        <v>115</v>
      </c>
      <c r="L65" s="220" t="s">
        <v>116</v>
      </c>
      <c r="M65" s="220"/>
      <c r="N65" s="220"/>
      <c r="O65" s="220"/>
      <c r="P65" s="220"/>
      <c r="Q65" s="57"/>
      <c r="R65" s="57"/>
      <c r="S65" s="57"/>
      <c r="T65" s="57"/>
      <c r="U65" s="57"/>
      <c r="V65" s="31"/>
    </row>
    <row r="66" spans="1:22" ht="89.25">
      <c r="A66" s="208" t="s">
        <v>60</v>
      </c>
      <c r="B66" s="208"/>
      <c r="C66" s="208"/>
      <c r="D66" s="208"/>
      <c r="E66" s="208"/>
      <c r="F66" s="89">
        <v>316450.26</v>
      </c>
      <c r="G66" s="29"/>
      <c r="H66" s="20">
        <v>202300010047199</v>
      </c>
      <c r="I66" s="91" t="s">
        <v>114</v>
      </c>
      <c r="J66" s="71">
        <v>45413</v>
      </c>
      <c r="K66" s="59" t="s">
        <v>115</v>
      </c>
      <c r="L66" s="220" t="s">
        <v>117</v>
      </c>
      <c r="M66" s="220"/>
      <c r="N66" s="220"/>
      <c r="O66" s="220"/>
      <c r="P66" s="220"/>
      <c r="Q66" s="57"/>
      <c r="R66" s="57"/>
      <c r="S66" s="57"/>
      <c r="T66" s="57"/>
      <c r="U66" s="57"/>
      <c r="V66" s="31"/>
    </row>
    <row r="67" spans="1:22" ht="89.25">
      <c r="A67" s="208" t="s">
        <v>60</v>
      </c>
      <c r="B67" s="208"/>
      <c r="C67" s="208"/>
      <c r="D67" s="208"/>
      <c r="E67" s="208"/>
      <c r="F67" s="89">
        <v>316450.26</v>
      </c>
      <c r="G67" s="29"/>
      <c r="H67" s="20">
        <v>202300010047199</v>
      </c>
      <c r="I67" s="91" t="s">
        <v>114</v>
      </c>
      <c r="J67" s="71">
        <v>45444</v>
      </c>
      <c r="K67" s="59" t="s">
        <v>115</v>
      </c>
      <c r="L67" s="220" t="s">
        <v>118</v>
      </c>
      <c r="M67" s="220"/>
      <c r="N67" s="220"/>
      <c r="O67" s="220"/>
      <c r="P67" s="220"/>
      <c r="Q67" s="57"/>
      <c r="R67" s="57"/>
      <c r="S67" s="57"/>
      <c r="T67" s="57"/>
      <c r="U67" s="57"/>
      <c r="V67" s="31"/>
    </row>
    <row r="68" spans="1:22" ht="146.25">
      <c r="A68" s="208" t="s">
        <v>119</v>
      </c>
      <c r="B68" s="208"/>
      <c r="C68" s="208"/>
      <c r="D68" s="208"/>
      <c r="E68" s="208"/>
      <c r="F68" s="92">
        <v>4526.6499999999996</v>
      </c>
      <c r="G68" s="29"/>
      <c r="H68" s="20">
        <v>202400003012059</v>
      </c>
      <c r="I68" s="71">
        <v>45474</v>
      </c>
      <c r="J68" s="71">
        <v>45474</v>
      </c>
      <c r="K68" s="93" t="s">
        <v>120</v>
      </c>
      <c r="L68" s="220"/>
      <c r="M68" s="220"/>
      <c r="N68" s="220"/>
      <c r="O68" s="220"/>
      <c r="P68" s="220"/>
      <c r="Q68" s="57"/>
      <c r="R68" s="57"/>
      <c r="S68" s="57"/>
      <c r="T68" s="57"/>
      <c r="U68" s="57"/>
      <c r="V68" s="31"/>
    </row>
    <row r="69" spans="1:22">
      <c r="A69" s="216" t="s">
        <v>62</v>
      </c>
      <c r="B69" s="216"/>
      <c r="C69" s="216"/>
      <c r="D69" s="216"/>
      <c r="E69" s="216"/>
      <c r="F69" s="74">
        <v>1140822.47</v>
      </c>
      <c r="G69" s="63"/>
      <c r="H69" s="63"/>
      <c r="I69" s="63"/>
      <c r="J69" s="63"/>
      <c r="K69" s="64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31"/>
    </row>
    <row r="70" spans="1:22">
      <c r="A70" s="211" t="s">
        <v>63</v>
      </c>
      <c r="B70" s="211"/>
      <c r="C70" s="211"/>
      <c r="D70" s="211"/>
      <c r="E70" s="211"/>
      <c r="F70" s="211"/>
      <c r="G70" s="211"/>
      <c r="H70" s="211"/>
      <c r="I70" s="65"/>
      <c r="J70" s="30"/>
      <c r="K70" s="57"/>
      <c r="L70" s="57"/>
      <c r="M70" s="57"/>
      <c r="N70" s="57"/>
      <c r="O70" s="57"/>
      <c r="P70" s="57"/>
      <c r="Q70" s="57"/>
      <c r="R70" s="57"/>
      <c r="S70" s="57"/>
      <c r="T70" s="57"/>
      <c r="U70" s="57"/>
      <c r="V70" s="31"/>
    </row>
    <row r="71" spans="1:22" ht="15.75" thickBot="1">
      <c r="A71" s="214"/>
      <c r="B71" s="214"/>
      <c r="C71" s="214"/>
      <c r="D71" s="214"/>
      <c r="E71" s="214"/>
      <c r="F71" s="214"/>
      <c r="G71" s="214"/>
      <c r="H71" s="214"/>
      <c r="I71" s="214"/>
      <c r="J71" s="214"/>
      <c r="K71" s="214"/>
      <c r="L71" s="214"/>
      <c r="M71" s="214"/>
      <c r="N71" s="214"/>
      <c r="O71" s="214"/>
      <c r="P71" s="57"/>
      <c r="Q71" s="57"/>
      <c r="R71" s="57"/>
      <c r="S71" s="57"/>
      <c r="T71" s="57"/>
      <c r="U71" s="57"/>
      <c r="V71" s="31"/>
    </row>
    <row r="72" spans="1:22" ht="126.75" customHeight="1" thickBot="1">
      <c r="A72" s="232" t="s">
        <v>194</v>
      </c>
      <c r="B72" s="232"/>
      <c r="C72" s="232"/>
      <c r="D72" s="232"/>
      <c r="E72" s="232"/>
      <c r="F72" s="232"/>
      <c r="G72" s="232"/>
      <c r="H72" s="232"/>
      <c r="I72" s="232"/>
      <c r="J72" s="232"/>
      <c r="K72" s="232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31"/>
    </row>
    <row r="73" spans="1:22">
      <c r="A73" s="31"/>
      <c r="B73" s="31"/>
      <c r="C73" s="31"/>
      <c r="D73" s="31"/>
      <c r="E73" s="31"/>
      <c r="F73" s="31"/>
      <c r="G73" s="31"/>
      <c r="H73" s="31"/>
      <c r="I73" s="31"/>
      <c r="J73" s="31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31"/>
    </row>
    <row r="74" spans="1:22">
      <c r="A74" s="211" t="s">
        <v>80</v>
      </c>
      <c r="B74" s="211"/>
      <c r="C74" s="211"/>
      <c r="D74" s="211"/>
      <c r="E74" s="211"/>
      <c r="F74" s="211"/>
      <c r="G74" s="211"/>
      <c r="H74" s="211"/>
      <c r="I74" s="218"/>
      <c r="J74" s="218"/>
      <c r="K74" s="218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31"/>
    </row>
    <row r="75" spans="1:22">
      <c r="A75" s="31"/>
      <c r="B75" s="31"/>
      <c r="C75" s="31"/>
      <c r="D75" s="31"/>
      <c r="E75" s="31"/>
      <c r="F75" s="31"/>
      <c r="G75" s="31"/>
      <c r="H75" s="31"/>
      <c r="I75" s="31"/>
      <c r="J75" s="31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31"/>
    </row>
    <row r="76" spans="1:22">
      <c r="A76" s="31"/>
      <c r="B76" s="31"/>
      <c r="C76" s="31"/>
      <c r="D76" s="31"/>
      <c r="E76" s="31"/>
      <c r="F76" s="31"/>
      <c r="G76" s="31"/>
      <c r="H76" s="31"/>
      <c r="I76" s="31"/>
      <c r="J76" s="31"/>
      <c r="K76" s="57"/>
      <c r="L76" s="57"/>
      <c r="M76" s="57"/>
      <c r="N76" s="57"/>
      <c r="O76" s="57"/>
      <c r="P76" s="57"/>
      <c r="Q76" s="57"/>
      <c r="R76" s="57"/>
      <c r="S76" s="57"/>
      <c r="T76" s="57"/>
      <c r="U76" s="57"/>
      <c r="V76" s="31"/>
    </row>
    <row r="77" spans="1:22">
      <c r="A77" s="31"/>
      <c r="B77" s="31"/>
      <c r="C77" s="31"/>
      <c r="D77" s="31"/>
      <c r="E77" s="31"/>
      <c r="F77" s="31"/>
      <c r="G77" s="31"/>
      <c r="H77" s="31"/>
      <c r="I77" s="31"/>
      <c r="J77" s="31"/>
      <c r="K77" s="57"/>
      <c r="L77" s="57"/>
      <c r="M77" s="57"/>
      <c r="N77" s="57"/>
      <c r="O77" s="57"/>
      <c r="P77" s="57"/>
      <c r="Q77" s="57"/>
      <c r="R77" s="57"/>
      <c r="S77" s="57"/>
      <c r="T77" s="57"/>
      <c r="U77" s="57"/>
      <c r="V77" s="31"/>
    </row>
    <row r="78" spans="1:22">
      <c r="A78" s="31"/>
      <c r="B78" s="31"/>
      <c r="C78" s="31"/>
      <c r="D78" s="223" t="s">
        <v>81</v>
      </c>
      <c r="E78" s="223"/>
      <c r="F78" s="223"/>
      <c r="I78" s="212" t="s">
        <v>82</v>
      </c>
      <c r="J78" s="212"/>
      <c r="K78" s="212"/>
      <c r="L78" s="212"/>
      <c r="M78" s="57"/>
      <c r="N78" s="57"/>
      <c r="O78" s="57"/>
      <c r="P78" s="57"/>
      <c r="Q78" s="57"/>
      <c r="R78" s="57"/>
      <c r="S78" s="57"/>
      <c r="T78" s="57"/>
      <c r="U78" s="57"/>
      <c r="V78" s="31"/>
    </row>
    <row r="79" spans="1:22">
      <c r="A79" s="31"/>
      <c r="B79" s="31"/>
      <c r="C79" s="31"/>
      <c r="D79" s="223" t="s">
        <v>83</v>
      </c>
      <c r="E79" s="223"/>
      <c r="F79" s="223"/>
      <c r="I79" s="212" t="s">
        <v>84</v>
      </c>
      <c r="J79" s="212"/>
      <c r="K79" s="212"/>
      <c r="L79" s="212"/>
      <c r="M79" s="57"/>
      <c r="N79" s="57"/>
      <c r="O79" s="57"/>
      <c r="P79" s="57"/>
      <c r="Q79" s="57"/>
      <c r="R79" s="57"/>
      <c r="S79" s="57"/>
      <c r="T79" s="57"/>
      <c r="U79" s="57"/>
      <c r="V79" s="31"/>
    </row>
  </sheetData>
  <mergeCells count="67">
    <mergeCell ref="A14:V14"/>
    <mergeCell ref="A1:V1"/>
    <mergeCell ref="A3:V3"/>
    <mergeCell ref="A5:V5"/>
    <mergeCell ref="A6:N6"/>
    <mergeCell ref="A7:N7"/>
    <mergeCell ref="A8:V8"/>
    <mergeCell ref="A9:N9"/>
    <mergeCell ref="A10:N10"/>
    <mergeCell ref="A11:V11"/>
    <mergeCell ref="A12:N12"/>
    <mergeCell ref="A13:V13"/>
    <mergeCell ref="V20:V21"/>
    <mergeCell ref="A48:E48"/>
    <mergeCell ref="A15:O15"/>
    <mergeCell ref="A16:V16"/>
    <mergeCell ref="A17:V17"/>
    <mergeCell ref="A18:V18"/>
    <mergeCell ref="A19:A21"/>
    <mergeCell ref="C19:V19"/>
    <mergeCell ref="B20:B21"/>
    <mergeCell ref="C20:C21"/>
    <mergeCell ref="D20:F20"/>
    <mergeCell ref="G20:I20"/>
    <mergeCell ref="A54:E54"/>
    <mergeCell ref="K20:N20"/>
    <mergeCell ref="O20:P20"/>
    <mergeCell ref="R20:S20"/>
    <mergeCell ref="T20:U20"/>
    <mergeCell ref="A49:E49"/>
    <mergeCell ref="A50:E50"/>
    <mergeCell ref="A51:E51"/>
    <mergeCell ref="A52:E52"/>
    <mergeCell ref="A53:E53"/>
    <mergeCell ref="A56:K56"/>
    <mergeCell ref="A57:E57"/>
    <mergeCell ref="A58:E58"/>
    <mergeCell ref="L58:P58"/>
    <mergeCell ref="A59:E59"/>
    <mergeCell ref="L59:P59"/>
    <mergeCell ref="A60:E60"/>
    <mergeCell ref="L60:P60"/>
    <mergeCell ref="A61:E61"/>
    <mergeCell ref="L61:P61"/>
    <mergeCell ref="A62:E62"/>
    <mergeCell ref="L62:P62"/>
    <mergeCell ref="A63:E63"/>
    <mergeCell ref="L63:P63"/>
    <mergeCell ref="A64:E64"/>
    <mergeCell ref="L64:P64"/>
    <mergeCell ref="A65:E65"/>
    <mergeCell ref="L65:P65"/>
    <mergeCell ref="A66:E66"/>
    <mergeCell ref="L66:P66"/>
    <mergeCell ref="A67:E67"/>
    <mergeCell ref="L67:P67"/>
    <mergeCell ref="A68:E68"/>
    <mergeCell ref="L68:P68"/>
    <mergeCell ref="D79:F79"/>
    <mergeCell ref="I79:L79"/>
    <mergeCell ref="A69:E69"/>
    <mergeCell ref="A70:H70"/>
    <mergeCell ref="A71:O71"/>
    <mergeCell ref="A72:K72"/>
    <mergeCell ref="D78:F78"/>
    <mergeCell ref="I78:L78"/>
    <mergeCell ref="A74:K74"/>
  </mergeCells>
  <pageMargins left="0.511811024" right="0.511811024" top="0.78740157499999996" bottom="0.78740157499999996" header="0.31496062000000002" footer="0.31496062000000002"/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E967C1-3C4B-4D83-AC53-1726AFF4D599}">
  <sheetPr>
    <tabColor rgb="FFFF0000"/>
  </sheetPr>
  <dimension ref="A1:V89"/>
  <sheetViews>
    <sheetView workbookViewId="0">
      <selection sqref="A1:V79"/>
    </sheetView>
  </sheetViews>
  <sheetFormatPr defaultRowHeight="15"/>
  <cols>
    <col min="2" max="3" width="13.28515625" bestFit="1" customWidth="1"/>
    <col min="4" max="4" width="13.28515625" customWidth="1"/>
    <col min="5" max="5" width="12.7109375" customWidth="1"/>
    <col min="6" max="6" width="11.5703125" bestFit="1" customWidth="1"/>
    <col min="7" max="7" width="15.7109375" customWidth="1"/>
    <col min="8" max="8" width="18.5703125" customWidth="1"/>
    <col min="10" max="10" width="12.140625" bestFit="1" customWidth="1"/>
    <col min="12" max="12" width="13.28515625" bestFit="1" customWidth="1"/>
    <col min="17" max="17" width="13" customWidth="1"/>
    <col min="18" max="18" width="9.7109375" bestFit="1" customWidth="1"/>
    <col min="20" max="20" width="9.7109375" bestFit="1" customWidth="1"/>
    <col min="22" max="22" width="13.28515625" bestFit="1" customWidth="1"/>
  </cols>
  <sheetData>
    <row r="1" spans="1:22" ht="26.2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00"/>
    </row>
    <row r="2" spans="1:22">
      <c r="A2" s="198"/>
      <c r="B2" s="198"/>
      <c r="C2" s="198"/>
      <c r="D2" s="198"/>
      <c r="E2" s="198"/>
      <c r="F2" s="198"/>
      <c r="G2" s="198"/>
      <c r="H2" s="198"/>
      <c r="I2" s="198"/>
      <c r="J2" s="198"/>
      <c r="K2" s="198"/>
      <c r="L2" s="198"/>
      <c r="M2" s="198"/>
      <c r="N2" s="198"/>
      <c r="O2" s="34"/>
      <c r="P2" s="34"/>
      <c r="Q2" s="34"/>
      <c r="R2" s="34"/>
      <c r="S2" s="34"/>
      <c r="T2" s="34"/>
      <c r="U2" s="34"/>
      <c r="V2" s="34"/>
    </row>
    <row r="3" spans="1:22">
      <c r="A3" s="201" t="s">
        <v>144</v>
      </c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</row>
    <row r="4" spans="1:22">
      <c r="A4" s="1"/>
      <c r="B4" s="66"/>
      <c r="C4" s="66"/>
      <c r="D4" s="66"/>
      <c r="E4" s="66"/>
      <c r="F4" s="66"/>
      <c r="G4" s="66"/>
      <c r="H4" s="66"/>
      <c r="I4" s="66"/>
      <c r="J4" s="66"/>
      <c r="K4" s="1"/>
      <c r="L4" s="1"/>
      <c r="M4" s="1"/>
      <c r="N4" s="1"/>
      <c r="O4" s="34"/>
      <c r="P4" s="34"/>
      <c r="Q4" s="34"/>
      <c r="R4" s="34"/>
      <c r="S4" s="34"/>
      <c r="T4" s="34"/>
      <c r="U4" s="34"/>
      <c r="V4" s="34"/>
    </row>
    <row r="5" spans="1:22">
      <c r="A5" s="196" t="s">
        <v>2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196"/>
      <c r="R5" s="196"/>
      <c r="S5" s="196"/>
      <c r="T5" s="196"/>
      <c r="U5" s="196"/>
      <c r="V5" s="196"/>
    </row>
    <row r="6" spans="1:22">
      <c r="A6" s="197" t="s">
        <v>91</v>
      </c>
      <c r="B6" s="197"/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7"/>
      <c r="N6" s="197"/>
      <c r="O6" s="34"/>
      <c r="P6" s="34"/>
      <c r="Q6" s="34"/>
      <c r="R6" s="34"/>
      <c r="S6" s="34"/>
      <c r="T6" s="34"/>
      <c r="U6" s="34"/>
      <c r="V6" s="34"/>
    </row>
    <row r="7" spans="1:22">
      <c r="A7" s="198"/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34"/>
      <c r="P7" s="34"/>
      <c r="Q7" s="34"/>
      <c r="R7" s="34"/>
      <c r="S7" s="34"/>
      <c r="T7" s="34"/>
      <c r="U7" s="34"/>
      <c r="V7" s="34"/>
    </row>
    <row r="8" spans="1:22">
      <c r="A8" s="33" t="s">
        <v>92</v>
      </c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  <c r="V8" s="196"/>
    </row>
    <row r="9" spans="1:22">
      <c r="A9" s="197" t="s">
        <v>121</v>
      </c>
      <c r="B9" s="197"/>
      <c r="C9" s="197"/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34"/>
      <c r="P9" s="34"/>
      <c r="Q9" s="34"/>
      <c r="R9" s="34"/>
      <c r="S9" s="34"/>
      <c r="T9" s="34"/>
      <c r="U9" s="34"/>
      <c r="V9" s="34"/>
    </row>
    <row r="10" spans="1:22">
      <c r="A10" s="198"/>
      <c r="B10" s="198"/>
      <c r="C10" s="198"/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34"/>
      <c r="P10" s="34"/>
      <c r="Q10" s="34"/>
      <c r="R10" s="34"/>
      <c r="S10" s="34"/>
      <c r="T10" s="34"/>
      <c r="U10" s="34"/>
      <c r="V10" s="34"/>
    </row>
    <row r="11" spans="1:22">
      <c r="A11" s="196" t="s">
        <v>95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6"/>
      <c r="Q11" s="196"/>
      <c r="R11" s="196"/>
      <c r="S11" s="196"/>
      <c r="T11" s="196"/>
      <c r="U11" s="196"/>
      <c r="V11" s="196"/>
    </row>
    <row r="12" spans="1:22" ht="15.75" thickBot="1">
      <c r="A12" s="197"/>
      <c r="B12" s="197"/>
      <c r="C12" s="197"/>
      <c r="D12" s="197"/>
      <c r="E12" s="197"/>
      <c r="F12" s="197"/>
      <c r="G12" s="197"/>
      <c r="H12" s="197"/>
      <c r="I12" s="197"/>
      <c r="J12" s="197"/>
      <c r="K12" s="197"/>
      <c r="L12" s="197"/>
      <c r="M12" s="197"/>
      <c r="N12" s="197"/>
      <c r="O12" s="34"/>
      <c r="P12" s="34"/>
      <c r="Q12" s="34"/>
      <c r="R12" s="34"/>
      <c r="S12" s="34"/>
      <c r="T12" s="34"/>
      <c r="U12" s="34"/>
      <c r="V12" s="34"/>
    </row>
    <row r="13" spans="1:22" ht="15.75" thickBot="1">
      <c r="A13" s="199" t="s">
        <v>122</v>
      </c>
      <c r="B13" s="199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</row>
    <row r="14" spans="1:22" ht="15.75" thickBot="1">
      <c r="A14" s="199" t="s">
        <v>123</v>
      </c>
      <c r="B14" s="199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</row>
    <row r="15" spans="1:22" ht="15.75" thickBot="1">
      <c r="A15" s="203"/>
      <c r="B15" s="203"/>
      <c r="C15" s="203"/>
      <c r="D15" s="203"/>
      <c r="E15" s="203"/>
      <c r="F15" s="203"/>
      <c r="G15" s="203"/>
      <c r="H15" s="203"/>
      <c r="I15" s="203"/>
      <c r="J15" s="203"/>
      <c r="K15" s="203"/>
      <c r="L15" s="203"/>
      <c r="M15" s="203"/>
      <c r="N15" s="203"/>
      <c r="O15" s="203"/>
      <c r="P15" s="32"/>
      <c r="Q15" s="32"/>
      <c r="R15" s="32"/>
      <c r="S15" s="32"/>
      <c r="T15" s="32"/>
      <c r="U15" s="32"/>
      <c r="V15" s="32"/>
    </row>
    <row r="16" spans="1:22" ht="15.75" thickBot="1">
      <c r="A16" s="199" t="s">
        <v>124</v>
      </c>
      <c r="B16" s="199"/>
      <c r="C16" s="199"/>
      <c r="D16" s="199"/>
      <c r="E16" s="199"/>
      <c r="F16" s="199"/>
      <c r="G16" s="199"/>
      <c r="H16" s="199"/>
      <c r="I16" s="199"/>
      <c r="J16" s="199"/>
      <c r="K16" s="199"/>
      <c r="L16" s="199"/>
      <c r="M16" s="199"/>
      <c r="N16" s="199"/>
      <c r="O16" s="199"/>
      <c r="P16" s="199"/>
      <c r="Q16" s="199"/>
      <c r="R16" s="199"/>
      <c r="S16" s="199"/>
      <c r="T16" s="199"/>
      <c r="U16" s="199"/>
      <c r="V16" s="199"/>
    </row>
    <row r="17" spans="1:22" ht="30" customHeight="1" thickBot="1">
      <c r="A17" s="199" t="s">
        <v>4</v>
      </c>
      <c r="B17" s="199"/>
      <c r="C17" s="199"/>
      <c r="D17" s="199"/>
      <c r="E17" s="199"/>
      <c r="F17" s="199"/>
      <c r="G17" s="199"/>
      <c r="H17" s="199"/>
      <c r="I17" s="199"/>
      <c r="J17" s="199"/>
      <c r="K17" s="199"/>
      <c r="L17" s="199"/>
      <c r="M17" s="199"/>
      <c r="N17" s="199"/>
      <c r="O17" s="199"/>
      <c r="P17" s="199"/>
      <c r="Q17" s="199"/>
      <c r="R17" s="199"/>
      <c r="S17" s="199"/>
      <c r="T17" s="199"/>
      <c r="U17" s="199"/>
      <c r="V17" s="199"/>
    </row>
    <row r="18" spans="1:22" ht="15.75" thickBot="1">
      <c r="A18" s="204" t="s">
        <v>5</v>
      </c>
      <c r="B18" s="204"/>
      <c r="C18" s="204"/>
      <c r="D18" s="204"/>
      <c r="E18" s="204"/>
      <c r="F18" s="204"/>
      <c r="G18" s="204"/>
      <c r="H18" s="204"/>
      <c r="I18" s="204"/>
      <c r="J18" s="204"/>
      <c r="K18" s="204"/>
      <c r="L18" s="204"/>
      <c r="M18" s="204"/>
      <c r="N18" s="204"/>
      <c r="O18" s="204"/>
      <c r="P18" s="204"/>
      <c r="Q18" s="204"/>
      <c r="R18" s="204"/>
      <c r="S18" s="204"/>
      <c r="T18" s="204"/>
      <c r="U18" s="204"/>
      <c r="V18" s="204"/>
    </row>
    <row r="19" spans="1:22" ht="15.75" thickBot="1">
      <c r="A19" s="205" t="s">
        <v>6</v>
      </c>
      <c r="B19" s="2"/>
      <c r="C19" s="206" t="s">
        <v>7</v>
      </c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6"/>
      <c r="S19" s="206"/>
      <c r="T19" s="206"/>
      <c r="U19" s="206"/>
      <c r="V19" s="206"/>
    </row>
    <row r="20" spans="1:22" ht="77.25" thickBot="1">
      <c r="A20" s="205"/>
      <c r="B20" s="207" t="s">
        <v>8</v>
      </c>
      <c r="C20" s="202" t="s">
        <v>9</v>
      </c>
      <c r="D20" s="221" t="s">
        <v>10</v>
      </c>
      <c r="E20" s="221"/>
      <c r="F20" s="221"/>
      <c r="G20" s="221" t="s">
        <v>11</v>
      </c>
      <c r="H20" s="221"/>
      <c r="I20" s="221"/>
      <c r="J20" s="37" t="s">
        <v>12</v>
      </c>
      <c r="K20" s="221" t="s">
        <v>13</v>
      </c>
      <c r="L20" s="221"/>
      <c r="M20" s="221"/>
      <c r="N20" s="221"/>
      <c r="O20" s="221" t="s">
        <v>14</v>
      </c>
      <c r="P20" s="221"/>
      <c r="Q20" s="37" t="s">
        <v>15</v>
      </c>
      <c r="R20" s="221" t="s">
        <v>16</v>
      </c>
      <c r="S20" s="221"/>
      <c r="T20" s="221" t="s">
        <v>17</v>
      </c>
      <c r="U20" s="221"/>
      <c r="V20" s="202" t="s">
        <v>18</v>
      </c>
    </row>
    <row r="21" spans="1:22" ht="51.75" thickBot="1">
      <c r="A21" s="205"/>
      <c r="B21" s="207"/>
      <c r="C21" s="202"/>
      <c r="D21" s="4" t="s">
        <v>19</v>
      </c>
      <c r="E21" s="4" t="s">
        <v>20</v>
      </c>
      <c r="F21" s="4" t="s">
        <v>21</v>
      </c>
      <c r="G21" s="4" t="s">
        <v>19</v>
      </c>
      <c r="H21" s="4" t="s">
        <v>20</v>
      </c>
      <c r="I21" s="4" t="s">
        <v>21</v>
      </c>
      <c r="J21" s="4" t="s">
        <v>19</v>
      </c>
      <c r="K21" s="4" t="s">
        <v>22</v>
      </c>
      <c r="L21" s="4" t="s">
        <v>19</v>
      </c>
      <c r="M21" s="4" t="s">
        <v>20</v>
      </c>
      <c r="N21" s="4" t="s">
        <v>21</v>
      </c>
      <c r="O21" s="4" t="s">
        <v>19</v>
      </c>
      <c r="P21" s="4" t="s">
        <v>20</v>
      </c>
      <c r="Q21" s="4"/>
      <c r="R21" s="4" t="s">
        <v>19</v>
      </c>
      <c r="S21" s="4" t="s">
        <v>20</v>
      </c>
      <c r="T21" s="4" t="s">
        <v>19</v>
      </c>
      <c r="U21" s="4" t="s">
        <v>23</v>
      </c>
      <c r="V21" s="202"/>
    </row>
    <row r="22" spans="1:22" ht="15.75" thickBot="1">
      <c r="A22" s="38">
        <v>45292</v>
      </c>
      <c r="B22" s="75">
        <v>2353064.69</v>
      </c>
      <c r="C22" s="76">
        <v>2353064.69</v>
      </c>
      <c r="D22" s="161">
        <v>14026093.190000001</v>
      </c>
      <c r="E22" s="76"/>
      <c r="F22" s="76"/>
      <c r="G22" s="78">
        <v>4131209.6800000006</v>
      </c>
      <c r="H22" s="76"/>
      <c r="I22" s="41"/>
      <c r="J22" s="41">
        <v>29727.95</v>
      </c>
      <c r="K22" s="77">
        <v>45292</v>
      </c>
      <c r="L22" s="78">
        <v>2276223.65</v>
      </c>
      <c r="M22" s="78"/>
      <c r="N22" s="78"/>
      <c r="O22" s="78"/>
      <c r="P22" s="78"/>
      <c r="Q22" s="78"/>
      <c r="R22" s="78"/>
      <c r="S22" s="78"/>
      <c r="T22" s="78"/>
      <c r="U22" s="78"/>
      <c r="V22" s="49">
        <v>2276223.65</v>
      </c>
    </row>
    <row r="23" spans="1:22" ht="15.75" thickBot="1">
      <c r="A23" s="46">
        <v>45323</v>
      </c>
      <c r="B23" s="41">
        <v>2354639.69</v>
      </c>
      <c r="C23" s="49">
        <v>2354639.69</v>
      </c>
      <c r="D23" s="78"/>
      <c r="E23" s="76"/>
      <c r="F23" s="76"/>
      <c r="G23" s="78">
        <v>2096061.62</v>
      </c>
      <c r="H23" s="76"/>
      <c r="I23" s="49"/>
      <c r="J23" s="41">
        <v>25235.72</v>
      </c>
      <c r="K23" s="77">
        <v>45289</v>
      </c>
      <c r="L23" s="78"/>
      <c r="M23" s="78"/>
      <c r="N23" s="78"/>
      <c r="O23" s="78"/>
      <c r="P23" s="78"/>
      <c r="Q23" s="78"/>
      <c r="R23" s="78">
        <v>26287.72</v>
      </c>
      <c r="S23" s="78"/>
      <c r="T23" s="78">
        <v>26841.040000000001</v>
      </c>
      <c r="U23" s="78"/>
      <c r="V23" s="49">
        <v>53128.76</v>
      </c>
    </row>
    <row r="24" spans="1:22" ht="15.75" thickBot="1">
      <c r="A24" s="46">
        <v>45323</v>
      </c>
      <c r="B24" s="41"/>
      <c r="C24" s="49"/>
      <c r="D24" s="78"/>
      <c r="E24" s="76"/>
      <c r="F24" s="76"/>
      <c r="G24" s="78"/>
      <c r="H24" s="76"/>
      <c r="I24" s="49"/>
      <c r="J24" s="41"/>
      <c r="K24" s="77">
        <v>45323</v>
      </c>
      <c r="L24" s="78">
        <v>2276223.65</v>
      </c>
      <c r="M24" s="78"/>
      <c r="N24" s="78"/>
      <c r="O24" s="78"/>
      <c r="P24" s="78"/>
      <c r="Q24" s="78"/>
      <c r="R24" s="78"/>
      <c r="S24" s="78"/>
      <c r="T24" s="78"/>
      <c r="U24" s="78"/>
      <c r="V24" s="49">
        <v>2276223.65</v>
      </c>
    </row>
    <row r="25" spans="1:22" ht="15.75" thickBot="1">
      <c r="A25" s="38">
        <v>45352</v>
      </c>
      <c r="B25" s="41">
        <v>2356214.69</v>
      </c>
      <c r="C25" s="49">
        <v>2356214.69</v>
      </c>
      <c r="D25" s="78"/>
      <c r="E25" s="76"/>
      <c r="F25" s="76"/>
      <c r="G25" s="78">
        <v>64955.47</v>
      </c>
      <c r="H25" s="76"/>
      <c r="I25" s="49"/>
      <c r="J25" s="41">
        <v>25105.99</v>
      </c>
      <c r="K25" s="77">
        <v>45292</v>
      </c>
      <c r="L25" s="78">
        <v>26841.040000000001</v>
      </c>
      <c r="M25" s="78"/>
      <c r="N25" s="78"/>
      <c r="O25" s="78"/>
      <c r="P25" s="78"/>
      <c r="Q25" s="78"/>
      <c r="R25" s="78"/>
      <c r="S25" s="78"/>
      <c r="T25" s="78"/>
      <c r="U25" s="78"/>
      <c r="V25" s="49">
        <v>26841.040000000001</v>
      </c>
    </row>
    <row r="26" spans="1:22" ht="15.75" thickBot="1">
      <c r="A26" s="38">
        <v>45352</v>
      </c>
      <c r="B26" s="41"/>
      <c r="C26" s="49"/>
      <c r="D26" s="78"/>
      <c r="E26" s="76"/>
      <c r="F26" s="76"/>
      <c r="G26" s="78"/>
      <c r="H26" s="76"/>
      <c r="I26" s="49"/>
      <c r="J26" s="41"/>
      <c r="K26" s="77">
        <v>45231</v>
      </c>
      <c r="L26" s="78"/>
      <c r="M26" s="78"/>
      <c r="N26" s="78"/>
      <c r="O26" s="78"/>
      <c r="P26" s="78"/>
      <c r="Q26" s="78"/>
      <c r="R26" s="78">
        <v>21759.41</v>
      </c>
      <c r="S26" s="78"/>
      <c r="T26" s="78"/>
      <c r="U26" s="78"/>
      <c r="V26" s="49">
        <v>21759.41</v>
      </c>
    </row>
    <row r="27" spans="1:22" ht="15.75" thickBot="1">
      <c r="A27" s="38">
        <v>45352</v>
      </c>
      <c r="B27" s="41"/>
      <c r="C27" s="49"/>
      <c r="D27" s="78"/>
      <c r="E27" s="76"/>
      <c r="F27" s="76"/>
      <c r="G27" s="78"/>
      <c r="H27" s="76"/>
      <c r="I27" s="49"/>
      <c r="J27" s="41"/>
      <c r="K27" s="77">
        <v>45323</v>
      </c>
      <c r="L27" s="78">
        <v>28416.04</v>
      </c>
      <c r="M27" s="78"/>
      <c r="N27" s="78"/>
      <c r="O27" s="78"/>
      <c r="P27" s="78"/>
      <c r="Q27" s="78"/>
      <c r="R27" s="78"/>
      <c r="S27" s="78"/>
      <c r="T27" s="78"/>
      <c r="U27" s="78"/>
      <c r="V27" s="49">
        <v>28416.04</v>
      </c>
    </row>
    <row r="28" spans="1:22" ht="15.75" thickBot="1">
      <c r="A28" s="38">
        <v>45352</v>
      </c>
      <c r="B28" s="41"/>
      <c r="C28" s="49"/>
      <c r="D28" s="78"/>
      <c r="E28" s="76"/>
      <c r="F28" s="76"/>
      <c r="G28" s="78"/>
      <c r="H28" s="76"/>
      <c r="I28" s="49"/>
      <c r="J28" s="41"/>
      <c r="K28" s="77">
        <v>45380</v>
      </c>
      <c r="L28" s="78">
        <v>2276223.65</v>
      </c>
      <c r="M28" s="78"/>
      <c r="N28" s="78"/>
      <c r="O28" s="78"/>
      <c r="P28" s="78"/>
      <c r="Q28" s="78"/>
      <c r="R28" s="78"/>
      <c r="S28" s="78"/>
      <c r="T28" s="78"/>
      <c r="U28" s="78"/>
      <c r="V28" s="49">
        <v>2276223.65</v>
      </c>
    </row>
    <row r="29" spans="1:22" ht="15.75" thickBot="1">
      <c r="A29" s="46">
        <v>45383</v>
      </c>
      <c r="B29" s="41">
        <v>2356214.69</v>
      </c>
      <c r="C29" s="49">
        <v>2356214.69</v>
      </c>
      <c r="D29" s="78"/>
      <c r="E29" s="76"/>
      <c r="F29" s="76"/>
      <c r="G29" s="78">
        <v>3565206.26</v>
      </c>
      <c r="H29" s="76"/>
      <c r="I29" s="49"/>
      <c r="J29" s="41">
        <v>381842.48</v>
      </c>
      <c r="K29" s="77">
        <v>45292</v>
      </c>
      <c r="L29" s="78">
        <v>20272.05</v>
      </c>
      <c r="M29" s="51"/>
      <c r="N29" s="51"/>
      <c r="O29" s="51"/>
      <c r="P29" s="51"/>
      <c r="Q29" s="51"/>
      <c r="R29" s="51"/>
      <c r="S29" s="51"/>
      <c r="T29" s="51"/>
      <c r="U29" s="51"/>
      <c r="V29" s="49">
        <v>20272.05</v>
      </c>
    </row>
    <row r="30" spans="1:22" ht="15.75" thickBot="1">
      <c r="A30" s="46">
        <v>45383</v>
      </c>
      <c r="B30" s="41"/>
      <c r="C30" s="49"/>
      <c r="D30" s="78"/>
      <c r="E30" s="76"/>
      <c r="F30" s="76"/>
      <c r="G30" s="78"/>
      <c r="H30" s="76"/>
      <c r="I30" s="49"/>
      <c r="J30" s="41"/>
      <c r="K30" s="77">
        <v>45323</v>
      </c>
      <c r="L30" s="78">
        <v>24764.28</v>
      </c>
      <c r="M30" s="51"/>
      <c r="N30" s="51"/>
      <c r="O30" s="51"/>
      <c r="P30" s="51"/>
      <c r="Q30" s="51"/>
      <c r="R30" s="51"/>
      <c r="S30" s="51"/>
      <c r="T30" s="51"/>
      <c r="U30" s="51"/>
      <c r="V30" s="49">
        <v>24764.28</v>
      </c>
    </row>
    <row r="31" spans="1:22" ht="15.75" thickBot="1">
      <c r="A31" s="46">
        <v>45383</v>
      </c>
      <c r="B31" s="41"/>
      <c r="C31" s="49"/>
      <c r="D31" s="78"/>
      <c r="E31" s="76"/>
      <c r="F31" s="76"/>
      <c r="G31" s="78"/>
      <c r="H31" s="76"/>
      <c r="I31" s="49"/>
      <c r="J31" s="41"/>
      <c r="K31" s="77">
        <v>45352</v>
      </c>
      <c r="L31" s="78">
        <v>29991.040000000001</v>
      </c>
      <c r="M31" s="51"/>
      <c r="N31" s="51"/>
      <c r="O31" s="51"/>
      <c r="P31" s="51"/>
      <c r="Q31" s="51"/>
      <c r="R31" s="51"/>
      <c r="S31" s="51"/>
      <c r="T31" s="51"/>
      <c r="U31" s="51"/>
      <c r="V31" s="49">
        <v>29991.040000000001</v>
      </c>
    </row>
    <row r="32" spans="1:22" ht="15.75" thickBot="1">
      <c r="A32" s="46">
        <v>45383</v>
      </c>
      <c r="B32" s="41"/>
      <c r="C32" s="49"/>
      <c r="D32" s="78"/>
      <c r="E32" s="76"/>
      <c r="F32" s="76"/>
      <c r="G32" s="78"/>
      <c r="H32" s="76"/>
      <c r="I32" s="49"/>
      <c r="J32" s="41"/>
      <c r="K32" s="77">
        <v>45383</v>
      </c>
      <c r="L32" s="78">
        <v>1920303.58</v>
      </c>
      <c r="M32" s="51"/>
      <c r="N32" s="51"/>
      <c r="O32" s="51"/>
      <c r="P32" s="51"/>
      <c r="Q32" s="51"/>
      <c r="R32" s="51"/>
      <c r="S32" s="51"/>
      <c r="T32" s="51"/>
      <c r="U32" s="51"/>
      <c r="V32" s="49">
        <v>1920303.58</v>
      </c>
    </row>
    <row r="33" spans="1:22" ht="15.75" thickBot="1">
      <c r="A33" s="38">
        <v>45413</v>
      </c>
      <c r="B33" s="41">
        <v>2356214.69</v>
      </c>
      <c r="C33" s="49">
        <v>2356214.69</v>
      </c>
      <c r="D33" s="78"/>
      <c r="E33" s="76"/>
      <c r="F33" s="76"/>
      <c r="G33" s="78">
        <v>1823291.76</v>
      </c>
      <c r="H33" s="76"/>
      <c r="I33" s="49"/>
      <c r="J33" s="41">
        <v>382753.65</v>
      </c>
      <c r="K33" s="77">
        <v>45352</v>
      </c>
      <c r="L33" s="51">
        <v>24894.01</v>
      </c>
      <c r="M33" s="51"/>
      <c r="N33" s="51"/>
      <c r="O33" s="51"/>
      <c r="P33" s="51"/>
      <c r="Q33" s="51"/>
      <c r="R33" s="51"/>
      <c r="S33" s="51"/>
      <c r="T33" s="51"/>
      <c r="U33" s="51"/>
      <c r="V33" s="49">
        <v>24894.01</v>
      </c>
    </row>
    <row r="34" spans="1:22" ht="15.75" thickBot="1">
      <c r="A34" s="38">
        <v>45413</v>
      </c>
      <c r="B34" s="41"/>
      <c r="C34" s="49"/>
      <c r="D34" s="78"/>
      <c r="E34" s="76"/>
      <c r="F34" s="76"/>
      <c r="G34" s="78"/>
      <c r="H34" s="76"/>
      <c r="I34" s="49"/>
      <c r="J34" s="41"/>
      <c r="K34" s="77">
        <v>45383</v>
      </c>
      <c r="L34" s="51">
        <v>29991.040000000001</v>
      </c>
      <c r="M34" s="51"/>
      <c r="N34" s="51"/>
      <c r="O34" s="51"/>
      <c r="P34" s="51"/>
      <c r="Q34" s="51"/>
      <c r="R34" s="51"/>
      <c r="S34" s="51"/>
      <c r="T34" s="51"/>
      <c r="U34" s="51"/>
      <c r="V34" s="49">
        <v>29991.040000000001</v>
      </c>
    </row>
    <row r="35" spans="1:22" ht="15.75" thickBot="1">
      <c r="A35" s="38">
        <v>45413</v>
      </c>
      <c r="B35" s="41"/>
      <c r="C35" s="49"/>
      <c r="D35" s="78"/>
      <c r="E35" s="76"/>
      <c r="F35" s="76"/>
      <c r="G35" s="78"/>
      <c r="H35" s="76"/>
      <c r="I35" s="49"/>
      <c r="J35" s="41"/>
      <c r="K35" s="77">
        <v>45413</v>
      </c>
      <c r="L35" s="51">
        <v>1920303.58</v>
      </c>
      <c r="M35" s="51"/>
      <c r="N35" s="51"/>
      <c r="O35" s="51"/>
      <c r="P35" s="51"/>
      <c r="Q35" s="51"/>
      <c r="R35" s="51"/>
      <c r="S35" s="51"/>
      <c r="T35" s="51"/>
      <c r="U35" s="51"/>
      <c r="V35" s="49">
        <v>1920303.58</v>
      </c>
    </row>
    <row r="36" spans="1:22" ht="15.75" thickBot="1">
      <c r="A36" s="46">
        <v>45444</v>
      </c>
      <c r="B36" s="41">
        <v>2357789.6900000004</v>
      </c>
      <c r="C36" s="49">
        <v>2357789.6900000004</v>
      </c>
      <c r="D36" s="78"/>
      <c r="E36" s="76"/>
      <c r="F36" s="76"/>
      <c r="G36" s="78"/>
      <c r="H36" s="76"/>
      <c r="I36" s="49"/>
      <c r="J36" s="41">
        <v>379637.79</v>
      </c>
      <c r="K36" s="77">
        <v>45444</v>
      </c>
      <c r="L36" s="51">
        <v>1920303.58</v>
      </c>
      <c r="M36" s="51"/>
      <c r="N36" s="51"/>
      <c r="O36" s="51"/>
      <c r="P36" s="51"/>
      <c r="Q36" s="51"/>
      <c r="R36" s="51"/>
      <c r="S36" s="51"/>
      <c r="T36" s="51"/>
      <c r="U36" s="51"/>
      <c r="V36" s="49">
        <v>1920303.58</v>
      </c>
    </row>
    <row r="37" spans="1:22" ht="15.75" thickBot="1">
      <c r="A37" s="38">
        <v>45474</v>
      </c>
      <c r="B37" s="41">
        <v>1968510.74833333</v>
      </c>
      <c r="C37" s="49">
        <v>1968510.74833333</v>
      </c>
      <c r="D37" s="78">
        <v>692021.92</v>
      </c>
      <c r="E37" s="49"/>
      <c r="F37" s="49"/>
      <c r="G37" s="78">
        <v>812527.61</v>
      </c>
      <c r="H37" s="49"/>
      <c r="I37" s="49"/>
      <c r="J37" s="41">
        <v>50000</v>
      </c>
      <c r="K37" s="77">
        <v>45474</v>
      </c>
      <c r="L37" s="51">
        <v>177832.59</v>
      </c>
      <c r="M37" s="51"/>
      <c r="N37" s="51"/>
      <c r="O37" s="51"/>
      <c r="P37" s="51"/>
      <c r="Q37" s="51"/>
      <c r="R37" s="51"/>
      <c r="S37" s="51"/>
      <c r="T37" s="51"/>
      <c r="U37" s="51"/>
      <c r="V37" s="49">
        <v>177832.59</v>
      </c>
    </row>
    <row r="38" spans="1:22" ht="15.75" thickBot="1">
      <c r="A38" s="38">
        <v>45474</v>
      </c>
      <c r="B38" s="41"/>
      <c r="C38" s="49"/>
      <c r="D38" s="78"/>
      <c r="E38" s="49"/>
      <c r="F38" s="49"/>
      <c r="G38" s="78"/>
      <c r="H38" s="49"/>
      <c r="I38" s="49"/>
      <c r="J38" s="51"/>
      <c r="K38" s="77">
        <v>45413</v>
      </c>
      <c r="L38" s="51">
        <v>3695.31</v>
      </c>
      <c r="M38" s="51"/>
      <c r="N38" s="51"/>
      <c r="O38" s="51"/>
      <c r="P38" s="51"/>
      <c r="Q38" s="51"/>
      <c r="R38" s="51"/>
      <c r="S38" s="51"/>
      <c r="T38" s="51"/>
      <c r="U38" s="51"/>
      <c r="V38" s="49">
        <v>3695.31</v>
      </c>
    </row>
    <row r="39" spans="1:22" ht="15.75" thickBot="1">
      <c r="A39" s="38">
        <v>45474</v>
      </c>
      <c r="B39" s="41"/>
      <c r="C39" s="49"/>
      <c r="D39" s="78"/>
      <c r="E39" s="49"/>
      <c r="F39" s="49"/>
      <c r="G39" s="78"/>
      <c r="H39" s="49"/>
      <c r="I39" s="49"/>
      <c r="J39" s="51"/>
      <c r="K39" s="77">
        <v>45383</v>
      </c>
      <c r="L39" s="51">
        <v>24077.59</v>
      </c>
      <c r="M39" s="51"/>
      <c r="N39" s="51"/>
      <c r="O39" s="51"/>
      <c r="P39" s="51"/>
      <c r="Q39" s="51"/>
      <c r="R39" s="51"/>
      <c r="S39" s="51"/>
      <c r="T39" s="51"/>
      <c r="U39" s="51"/>
      <c r="V39" s="49">
        <v>24077.59</v>
      </c>
    </row>
    <row r="40" spans="1:22" ht="15.75" thickBot="1">
      <c r="A40" s="46">
        <v>45505</v>
      </c>
      <c r="B40" s="41"/>
      <c r="C40" s="49"/>
      <c r="D40" s="78">
        <v>29991.040000000001</v>
      </c>
      <c r="E40" s="49"/>
      <c r="F40" s="49"/>
      <c r="G40" s="78">
        <v>111730.95</v>
      </c>
      <c r="H40" s="49"/>
      <c r="I40" s="49"/>
      <c r="J40" s="51"/>
      <c r="K40" s="77">
        <v>45505</v>
      </c>
      <c r="L40" s="51">
        <v>1740678.16</v>
      </c>
      <c r="M40" s="51"/>
      <c r="N40" s="51"/>
      <c r="O40" s="51"/>
      <c r="P40" s="51"/>
      <c r="Q40" s="51"/>
      <c r="R40" s="51"/>
      <c r="S40" s="51"/>
      <c r="T40" s="51"/>
      <c r="U40" s="51"/>
      <c r="V40" s="49">
        <v>1740678.16</v>
      </c>
    </row>
    <row r="41" spans="1:22" ht="15.75" thickBot="1">
      <c r="A41" s="46">
        <v>45505</v>
      </c>
      <c r="B41" s="41"/>
      <c r="C41" s="49"/>
      <c r="D41" s="49"/>
      <c r="E41" s="49"/>
      <c r="F41" s="49"/>
      <c r="G41" s="49"/>
      <c r="H41" s="49"/>
      <c r="I41" s="49"/>
      <c r="J41" s="51"/>
      <c r="K41" s="77">
        <v>45444</v>
      </c>
      <c r="L41" s="51">
        <v>57848.32</v>
      </c>
      <c r="M41" s="51"/>
      <c r="N41" s="51"/>
      <c r="O41" s="51"/>
      <c r="P41" s="51"/>
      <c r="Q41" s="51"/>
      <c r="R41" s="51"/>
      <c r="S41" s="51"/>
      <c r="T41" s="51"/>
      <c r="U41" s="51"/>
      <c r="V41" s="49">
        <v>57848.32</v>
      </c>
    </row>
    <row r="42" spans="1:22" ht="15.75" thickBot="1">
      <c r="A42" s="46">
        <v>45505</v>
      </c>
      <c r="B42" s="41"/>
      <c r="C42" s="49"/>
      <c r="D42" s="49"/>
      <c r="E42" s="49"/>
      <c r="F42" s="49"/>
      <c r="G42" s="49"/>
      <c r="H42" s="49"/>
      <c r="I42" s="49"/>
      <c r="J42" s="51"/>
      <c r="K42" s="77">
        <v>45413</v>
      </c>
      <c r="L42" s="51">
        <v>49462.15</v>
      </c>
      <c r="M42" s="51"/>
      <c r="N42" s="51"/>
      <c r="O42" s="51"/>
      <c r="P42" s="51"/>
      <c r="Q42" s="51"/>
      <c r="R42" s="51"/>
      <c r="S42" s="51"/>
      <c r="T42" s="51"/>
      <c r="U42" s="51"/>
      <c r="V42" s="49">
        <v>49462.15</v>
      </c>
    </row>
    <row r="43" spans="1:22" ht="15.75" thickBot="1">
      <c r="A43" s="38">
        <v>45536</v>
      </c>
      <c r="B43" s="41"/>
      <c r="C43" s="49"/>
      <c r="D43" s="49"/>
      <c r="E43" s="49"/>
      <c r="F43" s="49"/>
      <c r="G43" s="49"/>
      <c r="H43" s="49"/>
      <c r="I43" s="49"/>
      <c r="J43" s="51"/>
      <c r="K43" s="77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49">
        <v>0</v>
      </c>
    </row>
    <row r="44" spans="1:22" ht="15.75" thickBot="1">
      <c r="A44" s="46">
        <v>45566</v>
      </c>
      <c r="B44" s="41"/>
      <c r="C44" s="49"/>
      <c r="D44" s="49">
        <v>115239.16</v>
      </c>
      <c r="E44" s="49"/>
      <c r="F44" s="49"/>
      <c r="G44" s="49">
        <v>136261.20000000001</v>
      </c>
      <c r="H44" s="49"/>
      <c r="I44" s="49"/>
      <c r="J44" s="51"/>
      <c r="K44" s="77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49">
        <v>0</v>
      </c>
    </row>
    <row r="45" spans="1:22" ht="15.75" thickBot="1">
      <c r="A45" s="38">
        <v>45597</v>
      </c>
      <c r="B45" s="41"/>
      <c r="C45" s="49"/>
      <c r="D45" s="49"/>
      <c r="E45" s="49"/>
      <c r="F45" s="49"/>
      <c r="G45" s="49"/>
      <c r="H45" s="49"/>
      <c r="I45" s="49"/>
      <c r="J45" s="51"/>
      <c r="K45" s="77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49">
        <v>0</v>
      </c>
    </row>
    <row r="46" spans="1:22" ht="15.75" thickBot="1">
      <c r="A46" s="46">
        <v>45627</v>
      </c>
      <c r="B46" s="41"/>
      <c r="C46" s="49"/>
      <c r="D46" s="49"/>
      <c r="E46" s="49"/>
      <c r="F46" s="49"/>
      <c r="G46" s="49"/>
      <c r="H46" s="49"/>
      <c r="I46" s="49"/>
      <c r="J46" s="51"/>
      <c r="K46" s="77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49">
        <v>0</v>
      </c>
    </row>
    <row r="47" spans="1:22" ht="15.75" thickBot="1">
      <c r="A47" s="52"/>
      <c r="B47" s="79">
        <f>SUM(B22:B46)</f>
        <v>16102648.88833333</v>
      </c>
      <c r="C47" s="79">
        <f t="shared" ref="C47:V47" si="0">SUM(C22:C46)</f>
        <v>16102648.88833333</v>
      </c>
      <c r="D47" s="79">
        <f t="shared" si="0"/>
        <v>14863345.310000001</v>
      </c>
      <c r="E47" s="79">
        <f t="shared" si="0"/>
        <v>0</v>
      </c>
      <c r="F47" s="79">
        <f t="shared" si="0"/>
        <v>0</v>
      </c>
      <c r="G47" s="79">
        <f t="shared" si="0"/>
        <v>12741244.549999999</v>
      </c>
      <c r="H47" s="79">
        <f t="shared" si="0"/>
        <v>0</v>
      </c>
      <c r="I47" s="79">
        <f t="shared" si="0"/>
        <v>0</v>
      </c>
      <c r="J47" s="79">
        <f t="shared" si="0"/>
        <v>1274303.58</v>
      </c>
      <c r="K47" s="79"/>
      <c r="L47" s="79">
        <f t="shared" si="0"/>
        <v>14828345.310000001</v>
      </c>
      <c r="M47" s="79">
        <f t="shared" si="0"/>
        <v>0</v>
      </c>
      <c r="N47" s="79">
        <f t="shared" si="0"/>
        <v>0</v>
      </c>
      <c r="O47" s="79">
        <f t="shared" si="0"/>
        <v>0</v>
      </c>
      <c r="P47" s="79">
        <f t="shared" si="0"/>
        <v>0</v>
      </c>
      <c r="Q47" s="79">
        <f t="shared" si="0"/>
        <v>0</v>
      </c>
      <c r="R47" s="79">
        <f t="shared" si="0"/>
        <v>48047.130000000005</v>
      </c>
      <c r="S47" s="79">
        <f t="shared" si="0"/>
        <v>0</v>
      </c>
      <c r="T47" s="79">
        <f t="shared" si="0"/>
        <v>26841.040000000001</v>
      </c>
      <c r="U47" s="79">
        <f t="shared" si="0"/>
        <v>0</v>
      </c>
      <c r="V47" s="79">
        <f t="shared" si="0"/>
        <v>14903233.479999999</v>
      </c>
    </row>
    <row r="48" spans="1:22">
      <c r="A48" s="31"/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</row>
    <row r="49" spans="1:22" ht="39.75" customHeight="1">
      <c r="A49" s="209" t="s">
        <v>36</v>
      </c>
      <c r="B49" s="209"/>
      <c r="C49" s="209"/>
      <c r="D49" s="209"/>
      <c r="E49" s="209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</row>
    <row r="50" spans="1:22">
      <c r="A50" s="210" t="s">
        <v>37</v>
      </c>
      <c r="B50" s="210"/>
      <c r="C50" s="210"/>
      <c r="D50" s="210"/>
      <c r="E50" s="210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</row>
    <row r="51" spans="1:22" ht="26.25" customHeight="1">
      <c r="A51" s="208" t="s">
        <v>38</v>
      </c>
      <c r="B51" s="208"/>
      <c r="C51" s="208"/>
      <c r="D51" s="208"/>
      <c r="E51" s="208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</row>
    <row r="52" spans="1:22">
      <c r="A52" s="208" t="s">
        <v>98</v>
      </c>
      <c r="B52" s="208"/>
      <c r="C52" s="208"/>
      <c r="D52" s="208"/>
      <c r="E52" s="208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</row>
    <row r="53" spans="1:22">
      <c r="A53" s="208" t="s">
        <v>40</v>
      </c>
      <c r="B53" s="208"/>
      <c r="C53" s="208"/>
      <c r="D53" s="208"/>
      <c r="E53" s="208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</row>
    <row r="54" spans="1:22">
      <c r="A54" s="208" t="s">
        <v>41</v>
      </c>
      <c r="B54" s="208"/>
      <c r="C54" s="208"/>
      <c r="D54" s="208"/>
      <c r="E54" s="208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</row>
    <row r="55" spans="1:22">
      <c r="A55" s="208" t="s">
        <v>42</v>
      </c>
      <c r="B55" s="208"/>
      <c r="C55" s="208"/>
      <c r="D55" s="208"/>
      <c r="E55" s="208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</row>
    <row r="56" spans="1:22">
      <c r="A56" s="31"/>
      <c r="B56" s="31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</row>
    <row r="57" spans="1:22">
      <c r="A57" s="209" t="s">
        <v>43</v>
      </c>
      <c r="B57" s="209"/>
      <c r="C57" s="209"/>
      <c r="D57" s="209"/>
      <c r="E57" s="209"/>
      <c r="F57" s="209"/>
      <c r="G57" s="209"/>
      <c r="H57" s="209"/>
      <c r="I57" s="209"/>
      <c r="J57" s="209"/>
      <c r="K57" s="209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</row>
    <row r="58" spans="1:22" ht="51">
      <c r="A58" s="210" t="s">
        <v>37</v>
      </c>
      <c r="B58" s="210"/>
      <c r="C58" s="210"/>
      <c r="D58" s="210"/>
      <c r="E58" s="210"/>
      <c r="F58" s="18" t="s">
        <v>44</v>
      </c>
      <c r="G58" s="18" t="s">
        <v>45</v>
      </c>
      <c r="H58" s="18" t="s">
        <v>46</v>
      </c>
      <c r="I58" s="18" t="s">
        <v>72</v>
      </c>
      <c r="J58" s="18" t="s">
        <v>73</v>
      </c>
      <c r="K58" s="18" t="s">
        <v>49</v>
      </c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</row>
    <row r="59" spans="1:22" ht="72">
      <c r="A59" s="224" t="s">
        <v>56</v>
      </c>
      <c r="B59" s="224"/>
      <c r="C59" s="224"/>
      <c r="D59" s="224"/>
      <c r="E59" s="224"/>
      <c r="F59" s="94">
        <v>29727.95</v>
      </c>
      <c r="G59" s="19" t="s">
        <v>57</v>
      </c>
      <c r="H59" s="23">
        <v>201800010008207</v>
      </c>
      <c r="I59" s="21">
        <v>45292</v>
      </c>
      <c r="J59" s="21">
        <v>45292</v>
      </c>
      <c r="K59" s="81" t="s">
        <v>58</v>
      </c>
      <c r="L59" s="220" t="s">
        <v>125</v>
      </c>
      <c r="M59" s="220"/>
      <c r="N59" s="220"/>
      <c r="O59" s="220"/>
      <c r="P59" s="220"/>
      <c r="Q59" s="30"/>
      <c r="R59" s="30"/>
      <c r="S59" s="30"/>
      <c r="T59" s="30"/>
      <c r="U59" s="30"/>
      <c r="V59" s="30"/>
    </row>
    <row r="60" spans="1:22" ht="72">
      <c r="A60" s="224" t="s">
        <v>56</v>
      </c>
      <c r="B60" s="224"/>
      <c r="C60" s="224"/>
      <c r="D60" s="224"/>
      <c r="E60" s="224"/>
      <c r="F60" s="94">
        <v>25235.719999999998</v>
      </c>
      <c r="G60" s="19" t="s">
        <v>57</v>
      </c>
      <c r="H60" s="23">
        <v>201800010008207</v>
      </c>
      <c r="I60" s="21">
        <v>45323</v>
      </c>
      <c r="J60" s="21">
        <v>45323</v>
      </c>
      <c r="K60" s="81" t="s">
        <v>58</v>
      </c>
      <c r="L60" s="220" t="s">
        <v>126</v>
      </c>
      <c r="M60" s="220"/>
      <c r="N60" s="220"/>
      <c r="O60" s="220"/>
      <c r="P60" s="220"/>
      <c r="Q60" s="30"/>
      <c r="R60" s="30"/>
      <c r="S60" s="30"/>
      <c r="T60" s="30"/>
      <c r="U60" s="30"/>
      <c r="V60" s="30"/>
    </row>
    <row r="61" spans="1:22" ht="72">
      <c r="A61" s="224" t="s">
        <v>56</v>
      </c>
      <c r="B61" s="224"/>
      <c r="C61" s="224"/>
      <c r="D61" s="224"/>
      <c r="E61" s="224"/>
      <c r="F61" s="94">
        <v>25105.989999999998</v>
      </c>
      <c r="G61" s="19" t="s">
        <v>57</v>
      </c>
      <c r="H61" s="23">
        <v>201800010008207</v>
      </c>
      <c r="I61" s="21">
        <v>45352</v>
      </c>
      <c r="J61" s="21">
        <v>45352</v>
      </c>
      <c r="K61" s="81" t="s">
        <v>58</v>
      </c>
      <c r="L61" s="220" t="s">
        <v>127</v>
      </c>
      <c r="M61" s="220"/>
      <c r="N61" s="220"/>
      <c r="O61" s="220"/>
      <c r="P61" s="220"/>
      <c r="Q61" s="30"/>
      <c r="R61" s="30"/>
      <c r="S61" s="30"/>
      <c r="T61" s="30"/>
      <c r="U61" s="30"/>
      <c r="V61" s="30"/>
    </row>
    <row r="62" spans="1:22" ht="72">
      <c r="A62" s="224" t="s">
        <v>56</v>
      </c>
      <c r="B62" s="224"/>
      <c r="C62" s="224"/>
      <c r="D62" s="224"/>
      <c r="E62" s="224"/>
      <c r="F62" s="95">
        <v>25922.41</v>
      </c>
      <c r="G62" s="19" t="s">
        <v>57</v>
      </c>
      <c r="H62" s="23">
        <v>201800010008207</v>
      </c>
      <c r="I62" s="21">
        <v>45383</v>
      </c>
      <c r="J62" s="21">
        <v>45383</v>
      </c>
      <c r="K62" s="81" t="s">
        <v>58</v>
      </c>
      <c r="L62" s="220" t="s">
        <v>112</v>
      </c>
      <c r="M62" s="220"/>
      <c r="N62" s="220"/>
      <c r="O62" s="220"/>
      <c r="P62" s="220"/>
      <c r="Q62" s="30"/>
      <c r="R62" s="30"/>
      <c r="S62" s="30"/>
      <c r="T62" s="30"/>
      <c r="U62" s="30"/>
      <c r="V62" s="30"/>
    </row>
    <row r="63" spans="1:22" ht="72">
      <c r="A63" s="224" t="s">
        <v>56</v>
      </c>
      <c r="B63" s="224"/>
      <c r="C63" s="224"/>
      <c r="D63" s="224"/>
      <c r="E63" s="224"/>
      <c r="F63" s="95">
        <v>26833.58</v>
      </c>
      <c r="G63" s="19" t="s">
        <v>57</v>
      </c>
      <c r="H63" s="23">
        <v>201800010008207</v>
      </c>
      <c r="I63" s="21">
        <v>45413</v>
      </c>
      <c r="J63" s="21">
        <v>45413</v>
      </c>
      <c r="K63" s="81" t="s">
        <v>58</v>
      </c>
      <c r="L63" s="220"/>
      <c r="M63" s="220"/>
      <c r="N63" s="220"/>
      <c r="O63" s="220"/>
      <c r="P63" s="220"/>
      <c r="Q63" s="30"/>
      <c r="R63" s="30"/>
      <c r="S63" s="30"/>
      <c r="T63" s="30"/>
      <c r="U63" s="30"/>
      <c r="V63" s="30"/>
    </row>
    <row r="64" spans="1:22" ht="72">
      <c r="A64" s="224" t="s">
        <v>56</v>
      </c>
      <c r="B64" s="224"/>
      <c r="C64" s="224"/>
      <c r="D64" s="224"/>
      <c r="E64" s="224"/>
      <c r="F64" s="96">
        <v>23717.72</v>
      </c>
      <c r="G64" s="19" t="s">
        <v>57</v>
      </c>
      <c r="H64" s="23">
        <v>201800010008207</v>
      </c>
      <c r="I64" s="21">
        <v>45444</v>
      </c>
      <c r="J64" s="21">
        <v>45444</v>
      </c>
      <c r="K64" s="81" t="s">
        <v>58</v>
      </c>
      <c r="L64" s="220"/>
      <c r="M64" s="220"/>
      <c r="N64" s="220"/>
      <c r="O64" s="220"/>
      <c r="P64" s="220"/>
      <c r="Q64" s="30"/>
      <c r="R64" s="30"/>
      <c r="S64" s="30"/>
      <c r="T64" s="30"/>
      <c r="U64" s="30"/>
      <c r="V64" s="30"/>
    </row>
    <row r="65" spans="1:22" ht="72" customHeight="1">
      <c r="A65" s="198" t="s">
        <v>56</v>
      </c>
      <c r="B65" s="198"/>
      <c r="C65" s="198"/>
      <c r="D65" s="198"/>
      <c r="E65" s="198"/>
      <c r="F65" s="95">
        <v>17714.125</v>
      </c>
      <c r="G65" s="19" t="s">
        <v>57</v>
      </c>
      <c r="H65" s="23">
        <v>201800010008207</v>
      </c>
      <c r="I65" s="21">
        <v>45474</v>
      </c>
      <c r="J65" s="21">
        <v>45474</v>
      </c>
      <c r="K65" s="81" t="s">
        <v>58</v>
      </c>
      <c r="L65" s="220" t="s">
        <v>112</v>
      </c>
      <c r="M65" s="220"/>
      <c r="N65" s="220"/>
      <c r="O65" s="220"/>
      <c r="P65" s="220"/>
      <c r="Q65" s="30"/>
      <c r="R65" s="30"/>
      <c r="S65" s="30"/>
      <c r="T65" s="30"/>
      <c r="U65" s="30"/>
      <c r="V65" s="30"/>
    </row>
    <row r="66" spans="1:22" ht="114.75">
      <c r="A66" s="224" t="s">
        <v>60</v>
      </c>
      <c r="B66" s="224"/>
      <c r="C66" s="224"/>
      <c r="D66" s="224"/>
      <c r="E66" s="224"/>
      <c r="F66" s="96">
        <v>355920.07</v>
      </c>
      <c r="G66" s="19"/>
      <c r="H66" s="23">
        <v>202300010040328</v>
      </c>
      <c r="I66" s="21" t="s">
        <v>128</v>
      </c>
      <c r="J66" s="21">
        <v>45383</v>
      </c>
      <c r="K66" s="59" t="s">
        <v>129</v>
      </c>
      <c r="L66" s="220" t="s">
        <v>130</v>
      </c>
      <c r="M66" s="220"/>
      <c r="N66" s="220"/>
      <c r="O66" s="220"/>
      <c r="P66" s="220"/>
      <c r="Q66" s="30"/>
      <c r="R66" s="30"/>
      <c r="S66" s="30"/>
      <c r="T66" s="30"/>
      <c r="U66" s="30"/>
      <c r="V66" s="30"/>
    </row>
    <row r="67" spans="1:22" ht="114.75">
      <c r="A67" s="224" t="s">
        <v>60</v>
      </c>
      <c r="B67" s="224"/>
      <c r="C67" s="224"/>
      <c r="D67" s="224"/>
      <c r="E67" s="224"/>
      <c r="F67" s="96">
        <v>355920.07</v>
      </c>
      <c r="G67" s="19"/>
      <c r="H67" s="23">
        <v>202300010040328</v>
      </c>
      <c r="I67" s="21" t="s">
        <v>128</v>
      </c>
      <c r="J67" s="21">
        <v>45413</v>
      </c>
      <c r="K67" s="59" t="s">
        <v>129</v>
      </c>
      <c r="L67" s="220"/>
      <c r="M67" s="220"/>
      <c r="N67" s="220"/>
      <c r="O67" s="220"/>
      <c r="P67" s="220"/>
      <c r="Q67" s="30"/>
      <c r="R67" s="30"/>
      <c r="S67" s="30"/>
      <c r="T67" s="30"/>
      <c r="U67" s="30"/>
      <c r="V67" s="30"/>
    </row>
    <row r="68" spans="1:22" ht="114.75">
      <c r="A68" s="233" t="s">
        <v>60</v>
      </c>
      <c r="B68" s="233"/>
      <c r="C68" s="233"/>
      <c r="D68" s="233"/>
      <c r="E68" s="233"/>
      <c r="F68" s="96">
        <v>355920.07</v>
      </c>
      <c r="G68" s="19"/>
      <c r="H68" s="23">
        <v>202300010040328</v>
      </c>
      <c r="I68" s="21" t="s">
        <v>128</v>
      </c>
      <c r="J68" s="21">
        <v>45444</v>
      </c>
      <c r="K68" s="59" t="s">
        <v>129</v>
      </c>
      <c r="L68" s="220"/>
      <c r="M68" s="220"/>
      <c r="N68" s="220"/>
      <c r="O68" s="220"/>
      <c r="P68" s="220"/>
      <c r="Q68" s="30"/>
      <c r="R68" s="30"/>
      <c r="S68" s="30"/>
      <c r="T68" s="30"/>
      <c r="U68" s="30"/>
      <c r="V68" s="30"/>
    </row>
    <row r="69" spans="1:22" ht="114.75">
      <c r="A69" s="233" t="s">
        <v>60</v>
      </c>
      <c r="B69" s="233"/>
      <c r="C69" s="233"/>
      <c r="D69" s="233"/>
      <c r="E69" s="233"/>
      <c r="F69" s="97">
        <v>355920.07</v>
      </c>
      <c r="G69" s="19"/>
      <c r="H69" s="23">
        <v>202300010040328</v>
      </c>
      <c r="I69" s="21" t="s">
        <v>128</v>
      </c>
      <c r="J69" s="21">
        <v>45505</v>
      </c>
      <c r="K69" s="59" t="s">
        <v>129</v>
      </c>
      <c r="L69" s="220" t="s">
        <v>131</v>
      </c>
      <c r="M69" s="220"/>
      <c r="N69" s="220"/>
      <c r="O69" s="220"/>
      <c r="P69" s="220"/>
      <c r="Q69" s="30"/>
      <c r="R69" s="30"/>
      <c r="S69" s="30"/>
      <c r="T69" s="30"/>
      <c r="U69" s="30"/>
      <c r="V69" s="30"/>
    </row>
    <row r="70" spans="1:22" ht="114.75">
      <c r="A70" s="233" t="s">
        <v>60</v>
      </c>
      <c r="B70" s="233"/>
      <c r="C70" s="233"/>
      <c r="D70" s="233"/>
      <c r="E70" s="233"/>
      <c r="F70" s="97">
        <v>355920.04</v>
      </c>
      <c r="G70" s="19"/>
      <c r="H70" s="23">
        <v>202300010040328</v>
      </c>
      <c r="I70" s="21" t="s">
        <v>128</v>
      </c>
      <c r="J70" s="21">
        <v>45536</v>
      </c>
      <c r="K70" s="59" t="s">
        <v>129</v>
      </c>
      <c r="L70" s="220" t="s">
        <v>132</v>
      </c>
      <c r="M70" s="220"/>
      <c r="N70" s="220"/>
      <c r="O70" s="220"/>
      <c r="P70" s="220"/>
      <c r="Q70" s="30"/>
      <c r="R70" s="30"/>
      <c r="S70" s="30"/>
      <c r="T70" s="30"/>
      <c r="U70" s="30"/>
      <c r="V70" s="30"/>
    </row>
    <row r="71" spans="1:22" ht="38.25">
      <c r="A71" s="233" t="s">
        <v>133</v>
      </c>
      <c r="B71" s="233"/>
      <c r="C71" s="233"/>
      <c r="D71" s="233"/>
      <c r="E71" s="233"/>
      <c r="F71" s="98">
        <v>26966.15</v>
      </c>
      <c r="G71" s="19"/>
      <c r="H71" s="99">
        <v>202400003013892</v>
      </c>
      <c r="I71" s="21"/>
      <c r="J71" s="21">
        <v>45474</v>
      </c>
      <c r="K71" s="59" t="s">
        <v>134</v>
      </c>
      <c r="L71" s="220" t="s">
        <v>112</v>
      </c>
      <c r="M71" s="220"/>
      <c r="N71" s="220"/>
      <c r="O71" s="220"/>
      <c r="P71" s="220"/>
      <c r="Q71" s="30"/>
      <c r="R71" s="30"/>
      <c r="S71" s="30"/>
      <c r="T71" s="30"/>
      <c r="U71" s="30"/>
      <c r="V71" s="30"/>
    </row>
    <row r="72" spans="1:22" ht="38.25">
      <c r="A72" s="233" t="s">
        <v>133</v>
      </c>
      <c r="B72" s="233"/>
      <c r="C72" s="233"/>
      <c r="D72" s="233"/>
      <c r="E72" s="233"/>
      <c r="F72" s="98">
        <v>1776.9</v>
      </c>
      <c r="G72" s="19"/>
      <c r="H72" s="99">
        <v>202400003014728</v>
      </c>
      <c r="I72" s="21"/>
      <c r="J72" s="21">
        <v>45474</v>
      </c>
      <c r="K72" s="59" t="s">
        <v>134</v>
      </c>
      <c r="L72" s="220" t="s">
        <v>112</v>
      </c>
      <c r="M72" s="220"/>
      <c r="N72" s="220"/>
      <c r="O72" s="220"/>
      <c r="P72" s="220"/>
      <c r="Q72" s="30"/>
      <c r="R72" s="30"/>
      <c r="S72" s="30"/>
      <c r="T72" s="30"/>
      <c r="U72" s="30"/>
      <c r="V72" s="30"/>
    </row>
    <row r="73" spans="1:22" ht="38.25">
      <c r="A73" s="233" t="s">
        <v>133</v>
      </c>
      <c r="B73" s="233"/>
      <c r="C73" s="233"/>
      <c r="D73" s="233"/>
      <c r="E73" s="233"/>
      <c r="F73" s="100">
        <v>3542.8233333334802</v>
      </c>
      <c r="G73" s="19"/>
      <c r="H73" s="99">
        <v>202400003014728</v>
      </c>
      <c r="I73" s="21"/>
      <c r="J73" s="21">
        <v>45474</v>
      </c>
      <c r="K73" s="59" t="s">
        <v>134</v>
      </c>
      <c r="L73" s="220" t="s">
        <v>112</v>
      </c>
      <c r="M73" s="220"/>
      <c r="N73" s="220"/>
      <c r="O73" s="220"/>
      <c r="P73" s="220"/>
      <c r="Q73" s="30"/>
      <c r="R73" s="30"/>
      <c r="S73" s="30"/>
      <c r="T73" s="30"/>
      <c r="U73" s="30"/>
      <c r="V73" s="30"/>
    </row>
    <row r="74" spans="1:22">
      <c r="A74" s="225" t="s">
        <v>62</v>
      </c>
      <c r="B74" s="225"/>
      <c r="C74" s="225"/>
      <c r="D74" s="225"/>
      <c r="E74" s="225"/>
      <c r="F74" s="83">
        <v>1274303.58</v>
      </c>
      <c r="G74" s="64"/>
      <c r="H74" s="64"/>
      <c r="I74" s="64"/>
      <c r="J74" s="64"/>
      <c r="K74" s="64"/>
      <c r="L74" s="220"/>
      <c r="M74" s="220"/>
      <c r="N74" s="220"/>
      <c r="O74" s="220"/>
      <c r="P74" s="220"/>
      <c r="Q74" s="31"/>
      <c r="R74" s="31"/>
      <c r="S74" s="31"/>
      <c r="T74" s="31"/>
      <c r="U74" s="31"/>
      <c r="V74" s="31"/>
    </row>
    <row r="75" spans="1:22" ht="27.75" customHeight="1">
      <c r="A75" s="226" t="s">
        <v>63</v>
      </c>
      <c r="B75" s="226"/>
      <c r="C75" s="226"/>
      <c r="D75" s="226"/>
      <c r="E75" s="226"/>
      <c r="F75" s="226"/>
      <c r="G75" s="226"/>
      <c r="H75" s="226"/>
      <c r="I75" s="101">
        <v>0</v>
      </c>
      <c r="J75" s="57"/>
      <c r="K75" s="57"/>
      <c r="L75" s="220"/>
      <c r="M75" s="220"/>
      <c r="N75" s="220"/>
      <c r="O75" s="220"/>
      <c r="P75" s="220"/>
      <c r="Q75" s="31"/>
      <c r="R75" s="31"/>
      <c r="S75" s="31"/>
      <c r="T75" s="31"/>
      <c r="U75" s="31"/>
      <c r="V75" s="31"/>
    </row>
    <row r="76" spans="1:22" ht="27.75" customHeight="1" thickBot="1">
      <c r="A76" s="214"/>
      <c r="B76" s="214"/>
      <c r="C76" s="214"/>
      <c r="D76" s="214"/>
      <c r="E76" s="214"/>
      <c r="F76" s="214"/>
      <c r="G76" s="214"/>
      <c r="H76" s="214"/>
      <c r="I76" s="214"/>
      <c r="J76" s="214"/>
      <c r="K76" s="214"/>
      <c r="L76" s="214"/>
      <c r="M76" s="214"/>
      <c r="N76" s="214"/>
      <c r="O76" s="214"/>
      <c r="P76" s="31"/>
      <c r="Q76" s="31"/>
      <c r="R76" s="31"/>
      <c r="S76" s="31"/>
      <c r="T76" s="31"/>
      <c r="U76" s="31"/>
      <c r="V76" s="31"/>
    </row>
    <row r="77" spans="1:22" ht="213.75" customHeight="1" thickBot="1">
      <c r="A77" s="215" t="s">
        <v>195</v>
      </c>
      <c r="B77" s="215"/>
      <c r="C77" s="215"/>
      <c r="D77" s="215"/>
      <c r="E77" s="215"/>
      <c r="F77" s="215"/>
      <c r="G77" s="215"/>
      <c r="H77" s="215"/>
      <c r="I77" s="215"/>
      <c r="J77" s="215"/>
      <c r="K77" s="215"/>
      <c r="L77" s="30"/>
      <c r="M77" s="30"/>
      <c r="N77" s="30"/>
      <c r="O77" s="30"/>
      <c r="P77" s="31"/>
      <c r="Q77" s="31"/>
      <c r="R77" s="31"/>
      <c r="S77" s="31"/>
      <c r="T77" s="31"/>
      <c r="U77" s="31"/>
      <c r="V77" s="31"/>
    </row>
    <row r="78" spans="1:22" ht="30.75" customHeight="1">
      <c r="A78" s="31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</row>
    <row r="79" spans="1:22" ht="35.25" customHeight="1">
      <c r="A79" s="211" t="s">
        <v>80</v>
      </c>
      <c r="B79" s="211"/>
      <c r="C79" s="211"/>
      <c r="D79" s="211"/>
      <c r="E79" s="211"/>
      <c r="F79" s="211"/>
      <c r="G79" s="211"/>
      <c r="H79" s="211"/>
      <c r="I79" s="218"/>
      <c r="J79" s="218"/>
      <c r="K79" s="218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</row>
    <row r="80" spans="1:22">
      <c r="A80" s="31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</row>
    <row r="81" spans="1:22">
      <c r="A81" s="31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</row>
    <row r="82" spans="1:22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</row>
    <row r="83" spans="1:22">
      <c r="A83" s="31"/>
      <c r="B83" s="31"/>
      <c r="C83" s="31"/>
      <c r="D83" s="223" t="s">
        <v>81</v>
      </c>
      <c r="E83" s="223"/>
      <c r="F83" s="223"/>
      <c r="I83" s="212" t="s">
        <v>82</v>
      </c>
      <c r="J83" s="212"/>
      <c r="K83" s="212"/>
      <c r="L83" s="212"/>
      <c r="M83" s="31"/>
      <c r="N83" s="31"/>
      <c r="O83" s="31"/>
      <c r="P83" s="31"/>
      <c r="Q83" s="31"/>
      <c r="R83" s="31"/>
      <c r="S83" s="31"/>
      <c r="T83" s="31"/>
      <c r="U83" s="31"/>
      <c r="V83" s="31"/>
    </row>
    <row r="84" spans="1:22">
      <c r="A84" s="31"/>
      <c r="B84" s="31"/>
      <c r="C84" s="31"/>
      <c r="D84" s="223" t="s">
        <v>83</v>
      </c>
      <c r="E84" s="223"/>
      <c r="F84" s="223"/>
      <c r="I84" s="212" t="s">
        <v>84</v>
      </c>
      <c r="J84" s="212"/>
      <c r="K84" s="212"/>
      <c r="L84" s="212"/>
      <c r="M84" s="31"/>
      <c r="N84" s="31"/>
      <c r="O84" s="31"/>
      <c r="P84" s="31"/>
      <c r="Q84" s="31"/>
      <c r="R84" s="31"/>
      <c r="S84" s="31"/>
      <c r="T84" s="31"/>
      <c r="U84" s="31"/>
      <c r="V84" s="31"/>
    </row>
    <row r="85" spans="1:22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</row>
    <row r="86" spans="1:22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</row>
    <row r="87" spans="1:22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N87" s="31"/>
      <c r="O87" s="31"/>
      <c r="P87" s="31"/>
      <c r="Q87" s="31"/>
      <c r="R87" s="31"/>
      <c r="S87" s="31"/>
      <c r="T87" s="31"/>
      <c r="U87" s="31"/>
      <c r="V87" s="31"/>
    </row>
    <row r="88" spans="1:22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</row>
    <row r="89" spans="1:22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N89" s="31"/>
      <c r="O89" s="31"/>
      <c r="P89" s="31"/>
      <c r="Q89" s="31"/>
      <c r="R89" s="31"/>
      <c r="S89" s="31"/>
      <c r="T89" s="31"/>
      <c r="U89" s="31"/>
      <c r="V89" s="31"/>
    </row>
  </sheetData>
  <mergeCells count="78">
    <mergeCell ref="A13:V13"/>
    <mergeCell ref="A1:V1"/>
    <mergeCell ref="A2:N2"/>
    <mergeCell ref="A3:V3"/>
    <mergeCell ref="A5:V5"/>
    <mergeCell ref="A6:N6"/>
    <mergeCell ref="A7:N7"/>
    <mergeCell ref="B8:V8"/>
    <mergeCell ref="A9:N9"/>
    <mergeCell ref="A10:N10"/>
    <mergeCell ref="A11:V11"/>
    <mergeCell ref="A12:N12"/>
    <mergeCell ref="V20:V21"/>
    <mergeCell ref="A14:V14"/>
    <mergeCell ref="A15:O15"/>
    <mergeCell ref="A16:V16"/>
    <mergeCell ref="A17:V17"/>
    <mergeCell ref="A18:V18"/>
    <mergeCell ref="A19:A21"/>
    <mergeCell ref="C19:V19"/>
    <mergeCell ref="B20:B21"/>
    <mergeCell ref="C20:C21"/>
    <mergeCell ref="D20:F20"/>
    <mergeCell ref="G20:I20"/>
    <mergeCell ref="K20:N20"/>
    <mergeCell ref="O20:P20"/>
    <mergeCell ref="R20:S20"/>
    <mergeCell ref="T20:U20"/>
    <mergeCell ref="A60:E60"/>
    <mergeCell ref="L60:P60"/>
    <mergeCell ref="A49:E49"/>
    <mergeCell ref="A50:E50"/>
    <mergeCell ref="A51:E51"/>
    <mergeCell ref="A52:E52"/>
    <mergeCell ref="A53:E53"/>
    <mergeCell ref="A54:E54"/>
    <mergeCell ref="A55:E55"/>
    <mergeCell ref="A57:K57"/>
    <mergeCell ref="A58:E58"/>
    <mergeCell ref="A59:E59"/>
    <mergeCell ref="L59:P59"/>
    <mergeCell ref="A61:E61"/>
    <mergeCell ref="L61:P61"/>
    <mergeCell ref="A62:E62"/>
    <mergeCell ref="L62:P62"/>
    <mergeCell ref="A63:E63"/>
    <mergeCell ref="L63:P63"/>
    <mergeCell ref="A64:E64"/>
    <mergeCell ref="L64:P64"/>
    <mergeCell ref="A65:E65"/>
    <mergeCell ref="L65:P65"/>
    <mergeCell ref="A66:E66"/>
    <mergeCell ref="L66:P66"/>
    <mergeCell ref="A67:E67"/>
    <mergeCell ref="L67:P67"/>
    <mergeCell ref="A68:E68"/>
    <mergeCell ref="L68:P68"/>
    <mergeCell ref="A69:E69"/>
    <mergeCell ref="L69:P69"/>
    <mergeCell ref="A70:E70"/>
    <mergeCell ref="L70:P70"/>
    <mergeCell ref="A71:E71"/>
    <mergeCell ref="L71:P71"/>
    <mergeCell ref="A72:E72"/>
    <mergeCell ref="L72:P72"/>
    <mergeCell ref="D84:F84"/>
    <mergeCell ref="I84:L84"/>
    <mergeCell ref="A73:E73"/>
    <mergeCell ref="L73:P73"/>
    <mergeCell ref="A74:E74"/>
    <mergeCell ref="L74:P74"/>
    <mergeCell ref="A75:H75"/>
    <mergeCell ref="L75:P75"/>
    <mergeCell ref="A76:O76"/>
    <mergeCell ref="A77:K77"/>
    <mergeCell ref="D83:F83"/>
    <mergeCell ref="I83:L83"/>
    <mergeCell ref="A79:K79"/>
  </mergeCells>
  <pageMargins left="0.511811024" right="0.511811024" top="0.78740157499999996" bottom="0.78740157499999996" header="0.31496062000000002" footer="0.31496062000000002"/>
  <legacy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50FE87-2703-4AE1-B46F-9292D3615058}">
  <sheetPr>
    <tabColor theme="7" tint="-0.249977111117893"/>
  </sheetPr>
  <dimension ref="A1:V91"/>
  <sheetViews>
    <sheetView workbookViewId="0">
      <selection activeCell="L28" sqref="L28"/>
    </sheetView>
  </sheetViews>
  <sheetFormatPr defaultRowHeight="15"/>
  <cols>
    <col min="2" max="3" width="13.28515625" bestFit="1" customWidth="1"/>
    <col min="4" max="4" width="14" customWidth="1"/>
    <col min="5" max="5" width="12.5703125" customWidth="1"/>
    <col min="6" max="6" width="12.42578125" customWidth="1"/>
    <col min="7" max="7" width="13.85546875" customWidth="1"/>
    <col min="8" max="8" width="17.140625" customWidth="1"/>
    <col min="10" max="10" width="12.140625" bestFit="1" customWidth="1"/>
    <col min="11" max="11" width="16.7109375" customWidth="1"/>
    <col min="12" max="12" width="13.28515625" bestFit="1" customWidth="1"/>
    <col min="13" max="13" width="12.140625" customWidth="1"/>
    <col min="16" max="16" width="11.85546875" customWidth="1"/>
    <col min="17" max="17" width="13.7109375" customWidth="1"/>
    <col min="18" max="18" width="10.7109375" bestFit="1" customWidth="1"/>
    <col min="19" max="19" width="12.7109375" customWidth="1"/>
    <col min="20" max="20" width="9.7109375" bestFit="1" customWidth="1"/>
    <col min="22" max="22" width="13.28515625" bestFit="1" customWidth="1"/>
  </cols>
  <sheetData>
    <row r="1" spans="1:22" ht="26.2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00"/>
    </row>
    <row r="2" spans="1:2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34"/>
      <c r="P2" s="34"/>
      <c r="Q2" s="34"/>
      <c r="R2" s="34"/>
      <c r="S2" s="34"/>
      <c r="T2" s="34"/>
      <c r="U2" s="34"/>
      <c r="V2" s="34"/>
    </row>
    <row r="3" spans="1:22">
      <c r="A3" s="201" t="s">
        <v>145</v>
      </c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</row>
    <row r="4" spans="1:2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34"/>
      <c r="P4" s="34"/>
      <c r="Q4" s="34"/>
      <c r="R4" s="34"/>
      <c r="S4" s="34"/>
      <c r="T4" s="34"/>
      <c r="U4" s="34"/>
      <c r="V4" s="34"/>
    </row>
    <row r="5" spans="1:22">
      <c r="A5" s="196" t="s">
        <v>2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196"/>
      <c r="R5" s="196"/>
      <c r="S5" s="196"/>
      <c r="T5" s="196"/>
      <c r="U5" s="196"/>
      <c r="V5" s="196"/>
    </row>
    <row r="6" spans="1:22">
      <c r="A6" s="197" t="s">
        <v>3</v>
      </c>
      <c r="B6" s="197"/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7"/>
      <c r="N6" s="197"/>
      <c r="O6" s="34"/>
      <c r="P6" s="34"/>
      <c r="Q6" s="34"/>
      <c r="R6" s="34"/>
      <c r="S6" s="34"/>
      <c r="T6" s="34"/>
      <c r="U6" s="34"/>
      <c r="V6" s="34"/>
    </row>
    <row r="7" spans="1:22">
      <c r="A7" s="198"/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34"/>
      <c r="P7" s="34"/>
      <c r="Q7" s="34"/>
      <c r="R7" s="34"/>
      <c r="S7" s="34"/>
      <c r="T7" s="34"/>
      <c r="U7" s="34"/>
      <c r="V7" s="34"/>
    </row>
    <row r="8" spans="1:22">
      <c r="A8" s="196" t="s">
        <v>92</v>
      </c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  <c r="V8" s="196"/>
    </row>
    <row r="9" spans="1:22">
      <c r="A9" s="197" t="s">
        <v>135</v>
      </c>
      <c r="B9" s="197"/>
      <c r="C9" s="197"/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34"/>
      <c r="P9" s="34"/>
      <c r="Q9" s="34"/>
      <c r="R9" s="34"/>
      <c r="S9" s="34"/>
      <c r="T9" s="34"/>
      <c r="U9" s="34"/>
      <c r="V9" s="34"/>
    </row>
    <row r="10" spans="1:22">
      <c r="A10" s="198"/>
      <c r="B10" s="198"/>
      <c r="C10" s="198"/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34"/>
      <c r="P10" s="34"/>
      <c r="Q10" s="34"/>
      <c r="R10" s="34"/>
      <c r="S10" s="34"/>
      <c r="T10" s="34"/>
      <c r="U10" s="34"/>
      <c r="V10" s="34"/>
    </row>
    <row r="11" spans="1:22">
      <c r="A11" s="196" t="s">
        <v>100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6"/>
      <c r="Q11" s="196"/>
      <c r="R11" s="196"/>
      <c r="S11" s="196"/>
      <c r="T11" s="196"/>
      <c r="U11" s="196"/>
      <c r="V11" s="196"/>
    </row>
    <row r="12" spans="1:22" ht="15.75" thickBot="1">
      <c r="A12" s="197"/>
      <c r="B12" s="197"/>
      <c r="C12" s="197"/>
      <c r="D12" s="197"/>
      <c r="E12" s="197"/>
      <c r="F12" s="197"/>
      <c r="G12" s="197"/>
      <c r="H12" s="197"/>
      <c r="I12" s="197"/>
      <c r="J12" s="197"/>
      <c r="K12" s="197"/>
      <c r="L12" s="197"/>
      <c r="M12" s="197"/>
      <c r="N12" s="197"/>
      <c r="O12" s="34"/>
      <c r="P12" s="34"/>
      <c r="Q12" s="34"/>
      <c r="R12" s="34"/>
      <c r="S12" s="34"/>
      <c r="T12" s="34"/>
      <c r="U12" s="34"/>
      <c r="V12" s="34"/>
    </row>
    <row r="13" spans="1:22" ht="15.75" thickBot="1">
      <c r="A13" s="199" t="s">
        <v>136</v>
      </c>
      <c r="B13" s="199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</row>
    <row r="14" spans="1:22" ht="15.75" thickBot="1">
      <c r="A14" s="199" t="s">
        <v>137</v>
      </c>
      <c r="B14" s="199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</row>
    <row r="15" spans="1:22" ht="15.75" thickBot="1">
      <c r="A15" s="203"/>
      <c r="B15" s="203"/>
      <c r="C15" s="203"/>
      <c r="D15" s="203"/>
      <c r="E15" s="203"/>
      <c r="F15" s="203"/>
      <c r="G15" s="203"/>
      <c r="H15" s="203"/>
      <c r="I15" s="203"/>
      <c r="J15" s="203"/>
      <c r="K15" s="203"/>
      <c r="L15" s="203"/>
      <c r="M15" s="203"/>
      <c r="N15" s="203"/>
      <c r="O15" s="203"/>
      <c r="P15" s="32"/>
      <c r="Q15" s="32"/>
      <c r="R15" s="32"/>
      <c r="S15" s="32"/>
      <c r="T15" s="32"/>
      <c r="U15" s="32"/>
      <c r="V15" s="32"/>
    </row>
    <row r="16" spans="1:22" ht="21.75" customHeight="1" thickBot="1">
      <c r="A16" s="199" t="s">
        <v>138</v>
      </c>
      <c r="B16" s="199"/>
      <c r="C16" s="199"/>
      <c r="D16" s="199"/>
      <c r="E16" s="199"/>
      <c r="F16" s="199"/>
      <c r="G16" s="199"/>
      <c r="H16" s="199"/>
      <c r="I16" s="199"/>
      <c r="J16" s="199"/>
      <c r="K16" s="199"/>
      <c r="L16" s="199"/>
      <c r="M16" s="199"/>
      <c r="N16" s="199"/>
      <c r="O16" s="199"/>
      <c r="P16" s="199"/>
      <c r="Q16" s="199"/>
      <c r="R16" s="199"/>
      <c r="S16" s="199"/>
      <c r="T16" s="199"/>
      <c r="U16" s="199"/>
      <c r="V16" s="199"/>
    </row>
    <row r="17" spans="1:22" ht="23.25" customHeight="1" thickBot="1">
      <c r="A17" s="199" t="s">
        <v>4</v>
      </c>
      <c r="B17" s="199"/>
      <c r="C17" s="199"/>
      <c r="D17" s="199"/>
      <c r="E17" s="199"/>
      <c r="F17" s="199"/>
      <c r="G17" s="199"/>
      <c r="H17" s="199"/>
      <c r="I17" s="199"/>
      <c r="J17" s="199"/>
      <c r="K17" s="199"/>
      <c r="L17" s="199"/>
      <c r="M17" s="199"/>
      <c r="N17" s="199"/>
      <c r="O17" s="199"/>
      <c r="P17" s="199"/>
      <c r="Q17" s="199"/>
      <c r="R17" s="199"/>
      <c r="S17" s="199"/>
      <c r="T17" s="199"/>
      <c r="U17" s="199"/>
      <c r="V17" s="199"/>
    </row>
    <row r="18" spans="1:22" ht="15.75" thickBot="1">
      <c r="A18" s="204" t="s">
        <v>5</v>
      </c>
      <c r="B18" s="204"/>
      <c r="C18" s="204"/>
      <c r="D18" s="204"/>
      <c r="E18" s="204"/>
      <c r="F18" s="204"/>
      <c r="G18" s="204"/>
      <c r="H18" s="204"/>
      <c r="I18" s="204"/>
      <c r="J18" s="204"/>
      <c r="K18" s="204"/>
      <c r="L18" s="204"/>
      <c r="M18" s="204"/>
      <c r="N18" s="204"/>
      <c r="O18" s="204"/>
      <c r="P18" s="204"/>
      <c r="Q18" s="204"/>
      <c r="R18" s="204"/>
      <c r="S18" s="204"/>
      <c r="T18" s="204"/>
      <c r="U18" s="204"/>
      <c r="V18" s="204"/>
    </row>
    <row r="19" spans="1:22" ht="15.75" thickBot="1">
      <c r="A19" s="205" t="s">
        <v>6</v>
      </c>
      <c r="B19" s="2"/>
      <c r="C19" s="206" t="s">
        <v>7</v>
      </c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6"/>
      <c r="S19" s="206"/>
      <c r="T19" s="206"/>
      <c r="U19" s="206"/>
      <c r="V19" s="206"/>
    </row>
    <row r="20" spans="1:22" ht="77.25" thickBot="1">
      <c r="A20" s="205"/>
      <c r="B20" s="207" t="s">
        <v>8</v>
      </c>
      <c r="C20" s="202" t="s">
        <v>9</v>
      </c>
      <c r="D20" s="221" t="s">
        <v>10</v>
      </c>
      <c r="E20" s="221"/>
      <c r="F20" s="221"/>
      <c r="G20" s="221" t="s">
        <v>11</v>
      </c>
      <c r="H20" s="221"/>
      <c r="I20" s="221"/>
      <c r="J20" s="37" t="s">
        <v>12</v>
      </c>
      <c r="K20" s="221" t="s">
        <v>13</v>
      </c>
      <c r="L20" s="221"/>
      <c r="M20" s="221"/>
      <c r="N20" s="221"/>
      <c r="O20" s="221" t="s">
        <v>14</v>
      </c>
      <c r="P20" s="221"/>
      <c r="Q20" s="37" t="s">
        <v>15</v>
      </c>
      <c r="R20" s="221" t="s">
        <v>16</v>
      </c>
      <c r="S20" s="221"/>
      <c r="T20" s="221" t="s">
        <v>17</v>
      </c>
      <c r="U20" s="221"/>
      <c r="V20" s="202" t="s">
        <v>18</v>
      </c>
    </row>
    <row r="21" spans="1:22" ht="51.75" thickBot="1">
      <c r="A21" s="205"/>
      <c r="B21" s="207"/>
      <c r="C21" s="202"/>
      <c r="D21" s="4" t="s">
        <v>19</v>
      </c>
      <c r="E21" s="4" t="s">
        <v>20</v>
      </c>
      <c r="F21" s="4" t="s">
        <v>21</v>
      </c>
      <c r="G21" s="4" t="s">
        <v>19</v>
      </c>
      <c r="H21" s="4" t="s">
        <v>20</v>
      </c>
      <c r="I21" s="4" t="s">
        <v>21</v>
      </c>
      <c r="J21" s="4" t="s">
        <v>19</v>
      </c>
      <c r="K21" s="4" t="s">
        <v>22</v>
      </c>
      <c r="L21" s="4" t="s">
        <v>19</v>
      </c>
      <c r="M21" s="4" t="s">
        <v>20</v>
      </c>
      <c r="N21" s="4" t="s">
        <v>21</v>
      </c>
      <c r="O21" s="4" t="s">
        <v>19</v>
      </c>
      <c r="P21" s="4" t="s">
        <v>20</v>
      </c>
      <c r="Q21" s="4"/>
      <c r="R21" s="4" t="s">
        <v>19</v>
      </c>
      <c r="S21" s="4" t="s">
        <v>20</v>
      </c>
      <c r="T21" s="4" t="s">
        <v>19</v>
      </c>
      <c r="U21" s="4" t="s">
        <v>23</v>
      </c>
      <c r="V21" s="202"/>
    </row>
    <row r="22" spans="1:22" ht="15.75" thickBot="1">
      <c r="A22" s="38">
        <v>45292</v>
      </c>
      <c r="B22" s="39">
        <v>3079737.24</v>
      </c>
      <c r="C22" s="39">
        <v>3079737.24</v>
      </c>
      <c r="D22" s="47">
        <v>9255755.3599999994</v>
      </c>
      <c r="E22" s="47"/>
      <c r="F22" s="39"/>
      <c r="G22" s="39">
        <v>5883787.8600000003</v>
      </c>
      <c r="H22" s="39"/>
      <c r="I22" s="39"/>
      <c r="J22" s="41">
        <v>26801.26</v>
      </c>
      <c r="K22" s="42">
        <v>45292</v>
      </c>
      <c r="L22" s="43">
        <v>2941893.93</v>
      </c>
      <c r="M22" s="44"/>
      <c r="N22" s="44"/>
      <c r="O22" s="45"/>
      <c r="P22" s="45"/>
      <c r="Q22" s="45"/>
      <c r="R22" s="45"/>
      <c r="S22" s="50"/>
      <c r="T22" s="45"/>
      <c r="U22" s="45"/>
      <c r="V22" s="7">
        <f t="shared" ref="V22:V48" si="0">L22+M22+N22+R22+S22+T22+U22</f>
        <v>2941893.93</v>
      </c>
    </row>
    <row r="23" spans="1:22" ht="15.75" thickBot="1">
      <c r="A23" s="46">
        <v>45323</v>
      </c>
      <c r="B23" s="47">
        <v>3079737.24</v>
      </c>
      <c r="C23" s="39">
        <v>3079737.24</v>
      </c>
      <c r="D23" s="47"/>
      <c r="E23" s="47"/>
      <c r="F23" s="39"/>
      <c r="G23" s="39">
        <v>2979737.28</v>
      </c>
      <c r="H23" s="39"/>
      <c r="I23" s="39"/>
      <c r="J23" s="49">
        <v>36664.14</v>
      </c>
      <c r="K23" s="42">
        <v>45289</v>
      </c>
      <c r="L23" s="43"/>
      <c r="M23" s="43"/>
      <c r="N23" s="43"/>
      <c r="O23" s="50"/>
      <c r="P23" s="50"/>
      <c r="Q23" s="50"/>
      <c r="R23" s="43">
        <v>72271.149999999994</v>
      </c>
      <c r="S23" s="50"/>
      <c r="T23" s="50">
        <v>37843.31</v>
      </c>
      <c r="U23" s="50"/>
      <c r="V23" s="7">
        <f t="shared" si="0"/>
        <v>110114.45999999999</v>
      </c>
    </row>
    <row r="24" spans="1:22" ht="15.75" thickBot="1">
      <c r="A24" s="46">
        <v>45323</v>
      </c>
      <c r="B24" s="47"/>
      <c r="C24" s="39"/>
      <c r="D24" s="47"/>
      <c r="E24" s="47"/>
      <c r="F24" s="39"/>
      <c r="G24" s="39"/>
      <c r="H24" s="39"/>
      <c r="I24" s="39"/>
      <c r="J24" s="49"/>
      <c r="K24" s="42">
        <v>45231</v>
      </c>
      <c r="L24" s="43"/>
      <c r="M24" s="43"/>
      <c r="N24" s="43"/>
      <c r="O24" s="50"/>
      <c r="P24" s="50"/>
      <c r="Q24" s="50"/>
      <c r="R24" s="43">
        <v>58768.58</v>
      </c>
      <c r="S24" s="50"/>
      <c r="T24" s="50"/>
      <c r="U24" s="50"/>
      <c r="V24" s="7">
        <f t="shared" si="0"/>
        <v>58768.58</v>
      </c>
    </row>
    <row r="25" spans="1:22" ht="15.75" thickBot="1">
      <c r="A25" s="46">
        <v>45323</v>
      </c>
      <c r="B25" s="47"/>
      <c r="C25" s="39"/>
      <c r="D25" s="47"/>
      <c r="E25" s="47"/>
      <c r="F25" s="39"/>
      <c r="G25" s="39"/>
      <c r="H25" s="39"/>
      <c r="I25" s="39"/>
      <c r="J25" s="49"/>
      <c r="K25" s="42">
        <v>45323</v>
      </c>
      <c r="L25" s="43">
        <v>2941893.93</v>
      </c>
      <c r="M25" s="43"/>
      <c r="N25" s="43"/>
      <c r="O25" s="50"/>
      <c r="P25" s="50"/>
      <c r="Q25" s="50"/>
      <c r="R25" s="50"/>
      <c r="S25" s="50"/>
      <c r="T25" s="50"/>
      <c r="U25" s="50"/>
      <c r="V25" s="7">
        <f t="shared" si="0"/>
        <v>2941893.93</v>
      </c>
    </row>
    <row r="26" spans="1:22" ht="15.75" thickBot="1">
      <c r="A26" s="38">
        <v>45352</v>
      </c>
      <c r="B26" s="47">
        <v>3081207.83</v>
      </c>
      <c r="C26" s="39">
        <v>3081207.83</v>
      </c>
      <c r="D26" s="47">
        <v>8827237.0999999996</v>
      </c>
      <c r="E26" s="47"/>
      <c r="F26" s="39"/>
      <c r="G26" s="39">
        <v>111042.05</v>
      </c>
      <c r="H26" s="39"/>
      <c r="I26" s="39"/>
      <c r="J26" s="49">
        <v>36726.54</v>
      </c>
      <c r="K26" s="42">
        <v>45292</v>
      </c>
      <c r="L26" s="43">
        <v>37843.31</v>
      </c>
      <c r="M26" s="43"/>
      <c r="N26" s="43"/>
      <c r="O26" s="50"/>
      <c r="P26" s="50"/>
      <c r="Q26" s="50"/>
      <c r="R26" s="50"/>
      <c r="S26" s="50"/>
      <c r="T26" s="50"/>
      <c r="U26" s="50"/>
      <c r="V26" s="7">
        <f t="shared" si="0"/>
        <v>37843.31</v>
      </c>
    </row>
    <row r="27" spans="1:22" ht="15.75" thickBot="1">
      <c r="A27" s="38">
        <v>45352</v>
      </c>
      <c r="B27" s="47"/>
      <c r="C27" s="39"/>
      <c r="D27" s="47"/>
      <c r="E27" s="47"/>
      <c r="F27" s="39"/>
      <c r="G27" s="39"/>
      <c r="H27" s="39"/>
      <c r="I27" s="39"/>
      <c r="J27" s="49"/>
      <c r="K27" s="42">
        <v>45323</v>
      </c>
      <c r="L27" s="43">
        <v>37843.31</v>
      </c>
      <c r="M27" s="43"/>
      <c r="N27" s="43"/>
      <c r="O27" s="50"/>
      <c r="P27" s="50"/>
      <c r="Q27" s="50"/>
      <c r="R27" s="50"/>
      <c r="S27" s="50"/>
      <c r="T27" s="50"/>
      <c r="U27" s="50"/>
      <c r="V27" s="7">
        <f t="shared" si="0"/>
        <v>37843.31</v>
      </c>
    </row>
    <row r="28" spans="1:22" ht="15.75" thickBot="1">
      <c r="A28" s="38">
        <v>45352</v>
      </c>
      <c r="B28" s="47"/>
      <c r="C28" s="39"/>
      <c r="D28" s="47"/>
      <c r="E28" s="47"/>
      <c r="F28" s="39"/>
      <c r="G28" s="39"/>
      <c r="H28" s="39"/>
      <c r="I28" s="39"/>
      <c r="J28" s="49"/>
      <c r="K28" s="42">
        <v>45380</v>
      </c>
      <c r="L28" s="43">
        <v>2941893.97</v>
      </c>
      <c r="M28" s="43"/>
      <c r="N28" s="43"/>
      <c r="O28" s="50"/>
      <c r="P28" s="50"/>
      <c r="Q28" s="50"/>
      <c r="R28" s="50"/>
      <c r="S28" s="50"/>
      <c r="T28" s="50"/>
      <c r="U28" s="50"/>
      <c r="V28" s="7">
        <f t="shared" si="0"/>
        <v>2941893.97</v>
      </c>
    </row>
    <row r="29" spans="1:22" ht="15.75" thickBot="1">
      <c r="A29" s="46">
        <v>45383</v>
      </c>
      <c r="B29" s="47">
        <f>1520946.965+39883.24</f>
        <v>1560830.2050000001</v>
      </c>
      <c r="C29" s="39">
        <f>1520946.965+39883.24</f>
        <v>1560830.2050000001</v>
      </c>
      <c r="D29" s="47">
        <v>828493.57000000007</v>
      </c>
      <c r="E29" s="47"/>
      <c r="F29" s="39"/>
      <c r="G29" s="39">
        <v>5098502.8899999997</v>
      </c>
      <c r="H29" s="39"/>
      <c r="I29" s="39"/>
      <c r="J29" s="39">
        <v>462187.88</v>
      </c>
      <c r="K29" s="42">
        <v>45292</v>
      </c>
      <c r="L29" s="43">
        <v>73198.740000000005</v>
      </c>
      <c r="M29" s="43"/>
      <c r="N29" s="43"/>
      <c r="O29" s="50"/>
      <c r="P29" s="50"/>
      <c r="Q29" s="50"/>
      <c r="R29" s="50"/>
      <c r="S29" s="50"/>
      <c r="T29" s="50"/>
      <c r="U29" s="50"/>
      <c r="V29" s="7">
        <f t="shared" si="0"/>
        <v>73198.740000000005</v>
      </c>
    </row>
    <row r="30" spans="1:22" ht="15.75" thickBot="1">
      <c r="A30" s="38">
        <v>45383</v>
      </c>
      <c r="B30" s="47">
        <v>1524348.25</v>
      </c>
      <c r="C30" s="39">
        <v>1524348.25</v>
      </c>
      <c r="D30" s="47"/>
      <c r="E30" s="47"/>
      <c r="F30" s="39"/>
      <c r="G30" s="39"/>
      <c r="H30" s="39"/>
      <c r="I30" s="39"/>
      <c r="J30" s="39"/>
      <c r="K30" s="42">
        <v>45323</v>
      </c>
      <c r="L30" s="43">
        <v>63335.86</v>
      </c>
      <c r="M30" s="43"/>
      <c r="N30" s="43"/>
      <c r="O30" s="50"/>
      <c r="P30" s="50"/>
      <c r="Q30" s="50"/>
      <c r="R30" s="50"/>
      <c r="S30" s="50"/>
      <c r="T30" s="50"/>
      <c r="U30" s="50"/>
      <c r="V30" s="7">
        <f t="shared" si="0"/>
        <v>63335.86</v>
      </c>
    </row>
    <row r="31" spans="1:22" ht="15.75" thickBot="1">
      <c r="A31" s="46">
        <v>45383</v>
      </c>
      <c r="B31" s="47"/>
      <c r="C31" s="39"/>
      <c r="D31" s="47"/>
      <c r="E31" s="47"/>
      <c r="F31" s="39"/>
      <c r="G31" s="39"/>
      <c r="H31" s="39"/>
      <c r="I31" s="39"/>
      <c r="J31" s="39"/>
      <c r="K31" s="42">
        <v>45352</v>
      </c>
      <c r="L31" s="43">
        <v>39313.9</v>
      </c>
      <c r="M31" s="43"/>
      <c r="N31" s="43"/>
      <c r="O31" s="50"/>
      <c r="P31" s="50"/>
      <c r="Q31" s="50"/>
      <c r="R31" s="50"/>
      <c r="S31" s="50"/>
      <c r="T31" s="50"/>
      <c r="U31" s="50"/>
      <c r="V31" s="7">
        <f t="shared" si="0"/>
        <v>39313.9</v>
      </c>
    </row>
    <row r="32" spans="1:22" ht="15.75" thickBot="1">
      <c r="A32" s="38">
        <v>45383</v>
      </c>
      <c r="B32" s="47"/>
      <c r="C32" s="39"/>
      <c r="D32" s="47"/>
      <c r="E32" s="47"/>
      <c r="F32" s="39"/>
      <c r="G32" s="39"/>
      <c r="H32" s="39"/>
      <c r="I32" s="39"/>
      <c r="J32" s="39"/>
      <c r="K32" s="42">
        <v>45383</v>
      </c>
      <c r="L32" s="43">
        <v>2517583.52</v>
      </c>
      <c r="M32" s="43"/>
      <c r="N32" s="43"/>
      <c r="O32" s="50"/>
      <c r="P32" s="50"/>
      <c r="Q32" s="50"/>
      <c r="R32" s="50"/>
      <c r="S32" s="50"/>
      <c r="T32" s="50"/>
      <c r="U32" s="50"/>
      <c r="V32" s="7">
        <f t="shared" si="0"/>
        <v>2517583.52</v>
      </c>
    </row>
    <row r="33" spans="1:22" ht="15.75" thickBot="1">
      <c r="A33" s="38">
        <v>45413</v>
      </c>
      <c r="B33" s="47">
        <v>3095550.56</v>
      </c>
      <c r="C33" s="39">
        <v>3095550.56</v>
      </c>
      <c r="D33" s="47"/>
      <c r="E33" s="47"/>
      <c r="F33" s="39"/>
      <c r="G33" s="39">
        <v>2580856.9300000002</v>
      </c>
      <c r="H33" s="39"/>
      <c r="I33" s="39"/>
      <c r="J33" s="84">
        <v>462914.17</v>
      </c>
      <c r="K33" s="42">
        <v>45352</v>
      </c>
      <c r="L33" s="43">
        <v>63273.42</v>
      </c>
      <c r="M33" s="43"/>
      <c r="N33" s="43"/>
      <c r="O33" s="50"/>
      <c r="P33" s="50"/>
      <c r="Q33" s="50"/>
      <c r="R33" s="50"/>
      <c r="S33" s="50"/>
      <c r="T33" s="50"/>
      <c r="U33" s="50"/>
      <c r="V33" s="7">
        <f t="shared" si="0"/>
        <v>63273.42</v>
      </c>
    </row>
    <row r="34" spans="1:22" ht="15.75" thickBot="1">
      <c r="A34" s="38">
        <v>45413</v>
      </c>
      <c r="B34" s="47"/>
      <c r="C34" s="47"/>
      <c r="D34" s="47"/>
      <c r="E34" s="47"/>
      <c r="F34" s="47"/>
      <c r="G34" s="39"/>
      <c r="H34" s="47"/>
      <c r="I34" s="47"/>
      <c r="J34" s="84"/>
      <c r="K34" s="42">
        <v>45383</v>
      </c>
      <c r="L34" s="43">
        <v>39883.24</v>
      </c>
      <c r="M34" s="43"/>
      <c r="N34" s="43"/>
      <c r="O34" s="50"/>
      <c r="P34" s="50"/>
      <c r="Q34" s="50"/>
      <c r="R34" s="50"/>
      <c r="S34" s="50"/>
      <c r="T34" s="50"/>
      <c r="U34" s="50"/>
      <c r="V34" s="7">
        <f t="shared" si="0"/>
        <v>39883.24</v>
      </c>
    </row>
    <row r="35" spans="1:22" ht="15.75" thickBot="1">
      <c r="A35" s="38">
        <v>45413</v>
      </c>
      <c r="B35" s="47"/>
      <c r="C35" s="47"/>
      <c r="D35" s="47"/>
      <c r="E35" s="47"/>
      <c r="F35" s="47"/>
      <c r="G35" s="39"/>
      <c r="H35" s="47"/>
      <c r="I35" s="47"/>
      <c r="J35" s="84"/>
      <c r="K35" s="42">
        <v>45413</v>
      </c>
      <c r="L35" s="43">
        <v>2517583.5099999998</v>
      </c>
      <c r="M35" s="43"/>
      <c r="N35" s="43"/>
      <c r="O35" s="50"/>
      <c r="P35" s="50"/>
      <c r="Q35" s="50"/>
      <c r="R35" s="50"/>
      <c r="S35" s="50"/>
      <c r="T35" s="50"/>
      <c r="U35" s="50"/>
      <c r="V35" s="7">
        <f t="shared" si="0"/>
        <v>2517583.5099999998</v>
      </c>
    </row>
    <row r="36" spans="1:22" ht="15.75" thickBot="1">
      <c r="A36" s="46">
        <v>45444</v>
      </c>
      <c r="B36" s="47">
        <v>3093215.84</v>
      </c>
      <c r="C36" s="47">
        <v>3093215.84</v>
      </c>
      <c r="D36" s="47"/>
      <c r="E36" s="47"/>
      <c r="F36" s="7"/>
      <c r="G36" s="39"/>
      <c r="H36" s="49"/>
      <c r="I36" s="48"/>
      <c r="J36" s="84">
        <v>461544.18</v>
      </c>
      <c r="K36" s="42">
        <v>45444</v>
      </c>
      <c r="L36" s="43">
        <v>2517583.5099999998</v>
      </c>
      <c r="M36" s="43"/>
      <c r="N36" s="43"/>
      <c r="O36" s="50"/>
      <c r="P36" s="50"/>
      <c r="Q36" s="50"/>
      <c r="R36" s="50"/>
      <c r="S36" s="50"/>
      <c r="T36" s="50"/>
      <c r="U36" s="50"/>
      <c r="V36" s="7">
        <f t="shared" si="0"/>
        <v>2517583.5099999998</v>
      </c>
    </row>
    <row r="37" spans="1:22" ht="15.75" thickBot="1">
      <c r="A37" s="38">
        <v>45474</v>
      </c>
      <c r="B37" s="47">
        <v>2590801.5066666664</v>
      </c>
      <c r="C37" s="47">
        <v>2590801.5066666664</v>
      </c>
      <c r="D37" s="162">
        <v>476999.62</v>
      </c>
      <c r="E37" s="47"/>
      <c r="F37" s="7"/>
      <c r="G37" s="39">
        <v>2491495.9500000002</v>
      </c>
      <c r="H37" s="49"/>
      <c r="I37" s="48"/>
      <c r="J37" s="51">
        <v>100000</v>
      </c>
      <c r="K37" s="42">
        <v>45474</v>
      </c>
      <c r="L37" s="43">
        <v>197734.64</v>
      </c>
      <c r="M37" s="43"/>
      <c r="N37" s="43"/>
      <c r="O37" s="50"/>
      <c r="P37" s="50"/>
      <c r="Q37" s="50"/>
      <c r="R37" s="50"/>
      <c r="S37" s="50"/>
      <c r="T37" s="50"/>
      <c r="U37" s="50"/>
      <c r="V37" s="7">
        <f t="shared" si="0"/>
        <v>197734.64</v>
      </c>
    </row>
    <row r="38" spans="1:22" ht="15.75" thickBot="1">
      <c r="A38" s="38">
        <v>45474</v>
      </c>
      <c r="B38" s="47"/>
      <c r="C38" s="47"/>
      <c r="D38" s="47"/>
      <c r="E38" s="47"/>
      <c r="F38" s="7"/>
      <c r="G38" s="39"/>
      <c r="H38" s="49"/>
      <c r="I38" s="48"/>
      <c r="J38" s="51"/>
      <c r="K38" s="42">
        <v>45383</v>
      </c>
      <c r="L38" s="43">
        <v>16852.77</v>
      </c>
      <c r="M38" s="43"/>
      <c r="N38" s="43"/>
      <c r="O38" s="50"/>
      <c r="P38" s="50"/>
      <c r="Q38" s="50"/>
      <c r="R38" s="50"/>
      <c r="S38" s="50"/>
      <c r="T38" s="50"/>
      <c r="U38" s="50"/>
      <c r="V38" s="7">
        <f t="shared" si="0"/>
        <v>16852.77</v>
      </c>
    </row>
    <row r="39" spans="1:22" ht="15.75" thickBot="1">
      <c r="A39" s="46">
        <v>45505</v>
      </c>
      <c r="B39" s="47"/>
      <c r="C39" s="47"/>
      <c r="D39" s="47">
        <v>50221.09</v>
      </c>
      <c r="E39" s="47"/>
      <c r="F39" s="7"/>
      <c r="G39" s="39">
        <v>293970.40000000002</v>
      </c>
      <c r="H39" s="49"/>
      <c r="I39" s="48"/>
      <c r="J39" s="51"/>
      <c r="K39" s="42">
        <v>45474</v>
      </c>
      <c r="L39" s="43">
        <v>2293066.87</v>
      </c>
      <c r="M39" s="43"/>
      <c r="N39" s="43"/>
      <c r="O39" s="50"/>
      <c r="P39" s="50"/>
      <c r="Q39" s="50"/>
      <c r="R39" s="50"/>
      <c r="S39" s="50"/>
      <c r="T39" s="50"/>
      <c r="U39" s="50"/>
      <c r="V39" s="7">
        <f t="shared" si="0"/>
        <v>2293066.87</v>
      </c>
    </row>
    <row r="40" spans="1:22" ht="15.75" thickBot="1">
      <c r="A40" s="46">
        <v>45505</v>
      </c>
      <c r="B40" s="47"/>
      <c r="C40" s="47"/>
      <c r="D40" s="47"/>
      <c r="E40" s="47"/>
      <c r="F40" s="7"/>
      <c r="G40" s="39"/>
      <c r="H40" s="49"/>
      <c r="I40" s="48"/>
      <c r="J40" s="51"/>
      <c r="K40" s="42">
        <v>45444</v>
      </c>
      <c r="L40" s="43">
        <v>114088.15</v>
      </c>
      <c r="M40" s="43"/>
      <c r="N40" s="43"/>
      <c r="O40" s="50"/>
      <c r="P40" s="50"/>
      <c r="Q40" s="50"/>
      <c r="R40" s="50"/>
      <c r="S40" s="50"/>
      <c r="T40" s="50"/>
      <c r="U40" s="50"/>
      <c r="V40" s="7">
        <f t="shared" si="0"/>
        <v>114088.15</v>
      </c>
    </row>
    <row r="41" spans="1:22" ht="15.75" thickBot="1">
      <c r="A41" s="46">
        <v>45505</v>
      </c>
      <c r="B41" s="47"/>
      <c r="C41" s="47"/>
      <c r="D41" s="47"/>
      <c r="E41" s="47"/>
      <c r="F41" s="7"/>
      <c r="G41" s="39"/>
      <c r="H41" s="49"/>
      <c r="I41" s="48"/>
      <c r="J41" s="51"/>
      <c r="K41" s="42">
        <v>45413</v>
      </c>
      <c r="L41" s="43">
        <v>115052.88</v>
      </c>
      <c r="M41" s="43"/>
      <c r="N41" s="43"/>
      <c r="O41" s="50"/>
      <c r="P41" s="50"/>
      <c r="Q41" s="50"/>
      <c r="R41" s="50"/>
      <c r="S41" s="50"/>
      <c r="T41" s="50"/>
      <c r="U41" s="50"/>
      <c r="V41" s="7">
        <f t="shared" si="0"/>
        <v>115052.88</v>
      </c>
    </row>
    <row r="42" spans="1:22" ht="15.75" thickBot="1">
      <c r="A42" s="46">
        <v>45505</v>
      </c>
      <c r="B42" s="47"/>
      <c r="C42" s="47"/>
      <c r="D42" s="47"/>
      <c r="E42" s="47"/>
      <c r="F42" s="7"/>
      <c r="G42" s="39"/>
      <c r="H42" s="49"/>
      <c r="I42" s="48"/>
      <c r="J42" s="51"/>
      <c r="K42" s="42">
        <v>45383</v>
      </c>
      <c r="L42" s="43">
        <v>48671.040000000001</v>
      </c>
      <c r="M42" s="43"/>
      <c r="N42" s="43"/>
      <c r="O42" s="50"/>
      <c r="P42" s="50"/>
      <c r="Q42" s="50"/>
      <c r="R42" s="50"/>
      <c r="S42" s="50"/>
      <c r="T42" s="50"/>
      <c r="U42" s="50"/>
      <c r="V42" s="7">
        <f t="shared" si="0"/>
        <v>48671.040000000001</v>
      </c>
    </row>
    <row r="43" spans="1:22" ht="15.75" thickBot="1">
      <c r="A43" s="46">
        <v>45566</v>
      </c>
      <c r="B43" s="47"/>
      <c r="C43" s="47"/>
      <c r="D43" s="47">
        <v>154883.76</v>
      </c>
      <c r="E43" s="47"/>
      <c r="F43" s="7"/>
      <c r="G43" s="39">
        <v>154883.75999999998</v>
      </c>
      <c r="H43" s="49"/>
      <c r="I43" s="48"/>
      <c r="J43" s="51"/>
      <c r="K43" s="42">
        <v>45292</v>
      </c>
      <c r="L43" s="43">
        <v>37843.31</v>
      </c>
      <c r="M43" s="43"/>
      <c r="N43" s="43"/>
      <c r="O43" s="50"/>
      <c r="P43" s="50"/>
      <c r="Q43" s="50"/>
      <c r="R43" s="50"/>
      <c r="S43" s="50"/>
      <c r="T43" s="50"/>
      <c r="U43" s="50"/>
      <c r="V43" s="7">
        <f t="shared" si="0"/>
        <v>37843.31</v>
      </c>
    </row>
    <row r="44" spans="1:22" ht="15.75" thickBot="1">
      <c r="A44" s="46">
        <v>45566</v>
      </c>
      <c r="B44" s="47"/>
      <c r="C44" s="47"/>
      <c r="D44" s="47"/>
      <c r="E44" s="47"/>
      <c r="F44" s="7"/>
      <c r="G44" s="39"/>
      <c r="H44" s="49"/>
      <c r="I44" s="48"/>
      <c r="J44" s="51"/>
      <c r="K44" s="42">
        <v>45323</v>
      </c>
      <c r="L44" s="43">
        <v>37843.31</v>
      </c>
      <c r="M44" s="43"/>
      <c r="N44" s="43"/>
      <c r="O44" s="50"/>
      <c r="P44" s="50"/>
      <c r="Q44" s="50"/>
      <c r="R44" s="50"/>
      <c r="S44" s="50"/>
      <c r="T44" s="50"/>
      <c r="U44" s="50"/>
      <c r="V44" s="7">
        <f t="shared" si="0"/>
        <v>37843.31</v>
      </c>
    </row>
    <row r="45" spans="1:22" ht="15.75" thickBot="1">
      <c r="A45" s="46">
        <v>45566</v>
      </c>
      <c r="B45" s="47"/>
      <c r="C45" s="47"/>
      <c r="D45" s="47"/>
      <c r="E45" s="47"/>
      <c r="F45" s="7"/>
      <c r="G45" s="39"/>
      <c r="H45" s="49"/>
      <c r="I45" s="48"/>
      <c r="J45" s="51"/>
      <c r="K45" s="42">
        <v>45352</v>
      </c>
      <c r="L45" s="43">
        <v>39313.9</v>
      </c>
      <c r="M45" s="43"/>
      <c r="N45" s="43"/>
      <c r="O45" s="50"/>
      <c r="P45" s="50"/>
      <c r="Q45" s="50"/>
      <c r="R45" s="50"/>
      <c r="S45" s="50"/>
      <c r="T45" s="50"/>
      <c r="U45" s="50"/>
      <c r="V45" s="7">
        <f t="shared" si="0"/>
        <v>39313.9</v>
      </c>
    </row>
    <row r="46" spans="1:22" ht="15.75" thickBot="1">
      <c r="A46" s="46">
        <v>45566</v>
      </c>
      <c r="B46" s="47"/>
      <c r="C46" s="47"/>
      <c r="D46" s="47"/>
      <c r="E46" s="47"/>
      <c r="F46" s="7"/>
      <c r="G46" s="39"/>
      <c r="H46" s="49"/>
      <c r="I46" s="48"/>
      <c r="J46" s="51"/>
      <c r="K46" s="42">
        <v>45383</v>
      </c>
      <c r="L46" s="43">
        <v>39883.24</v>
      </c>
      <c r="M46" s="43"/>
      <c r="N46" s="43"/>
      <c r="O46" s="50"/>
      <c r="P46" s="50"/>
      <c r="Q46" s="50"/>
      <c r="R46" s="50"/>
      <c r="S46" s="50"/>
      <c r="T46" s="50"/>
      <c r="U46" s="50"/>
      <c r="V46" s="7">
        <f t="shared" si="0"/>
        <v>39883.24</v>
      </c>
    </row>
    <row r="47" spans="1:22" ht="15.75" thickBot="1">
      <c r="A47" s="38">
        <v>45597</v>
      </c>
      <c r="B47" s="47"/>
      <c r="C47" s="47"/>
      <c r="D47" s="47"/>
      <c r="E47" s="47"/>
      <c r="F47" s="7"/>
      <c r="G47" s="39"/>
      <c r="H47" s="49"/>
      <c r="I47" s="48"/>
      <c r="J47" s="51"/>
      <c r="K47" s="42"/>
      <c r="L47" s="43"/>
      <c r="M47" s="43"/>
      <c r="N47" s="43"/>
      <c r="O47" s="50"/>
      <c r="P47" s="50"/>
      <c r="Q47" s="50"/>
      <c r="R47" s="50"/>
      <c r="S47" s="50"/>
      <c r="T47" s="50"/>
      <c r="U47" s="50"/>
      <c r="V47" s="7">
        <f t="shared" si="0"/>
        <v>0</v>
      </c>
    </row>
    <row r="48" spans="1:22" ht="15.75" thickBot="1">
      <c r="A48" s="46">
        <v>45627</v>
      </c>
      <c r="B48" s="47"/>
      <c r="C48" s="47"/>
      <c r="D48" s="47"/>
      <c r="E48" s="7"/>
      <c r="F48" s="7"/>
      <c r="G48" s="49"/>
      <c r="H48" s="49"/>
      <c r="I48" s="48"/>
      <c r="J48" s="51"/>
      <c r="K48" s="42"/>
      <c r="L48" s="43"/>
      <c r="M48" s="43"/>
      <c r="N48" s="43"/>
      <c r="O48" s="50"/>
      <c r="P48" s="50"/>
      <c r="Q48" s="50"/>
      <c r="R48" s="50"/>
      <c r="S48" s="50"/>
      <c r="T48" s="50"/>
      <c r="U48" s="50"/>
      <c r="V48" s="7">
        <f t="shared" si="0"/>
        <v>0</v>
      </c>
    </row>
    <row r="49" spans="1:22" ht="15.75" thickBot="1">
      <c r="A49" s="52"/>
      <c r="B49" s="85">
        <f>SUM(B22:B48)</f>
        <v>21105428.671666667</v>
      </c>
      <c r="C49" s="85">
        <f t="shared" ref="C49:V49" si="1">SUM(C22:C48)</f>
        <v>21105428.671666667</v>
      </c>
      <c r="D49" s="85">
        <f t="shared" si="1"/>
        <v>19593590.500000004</v>
      </c>
      <c r="E49" s="85">
        <f t="shared" si="1"/>
        <v>0</v>
      </c>
      <c r="F49" s="85">
        <f t="shared" si="1"/>
        <v>0</v>
      </c>
      <c r="G49" s="85">
        <f t="shared" si="1"/>
        <v>19594277.120000001</v>
      </c>
      <c r="H49" s="85">
        <f t="shared" si="1"/>
        <v>0</v>
      </c>
      <c r="I49" s="85">
        <f t="shared" si="1"/>
        <v>0</v>
      </c>
      <c r="J49" s="85">
        <f t="shared" si="1"/>
        <v>1586838.17</v>
      </c>
      <c r="K49" s="85"/>
      <c r="L49" s="85">
        <f t="shared" si="1"/>
        <v>19673474.25999999</v>
      </c>
      <c r="M49" s="85">
        <f t="shared" si="1"/>
        <v>0</v>
      </c>
      <c r="N49" s="85">
        <f t="shared" si="1"/>
        <v>0</v>
      </c>
      <c r="O49" s="85">
        <f t="shared" si="1"/>
        <v>0</v>
      </c>
      <c r="P49" s="85">
        <f t="shared" si="1"/>
        <v>0</v>
      </c>
      <c r="Q49" s="85">
        <f t="shared" si="1"/>
        <v>0</v>
      </c>
      <c r="R49" s="85">
        <f t="shared" si="1"/>
        <v>131039.73</v>
      </c>
      <c r="S49" s="85">
        <f t="shared" si="1"/>
        <v>0</v>
      </c>
      <c r="T49" s="85">
        <f t="shared" si="1"/>
        <v>37843.31</v>
      </c>
      <c r="U49" s="85">
        <f t="shared" si="1"/>
        <v>0</v>
      </c>
      <c r="V49" s="85">
        <f t="shared" si="1"/>
        <v>19842357.29999999</v>
      </c>
    </row>
    <row r="50" spans="1:22">
      <c r="A50" s="31"/>
      <c r="B50" s="31"/>
      <c r="C50" s="16"/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</row>
    <row r="51" spans="1:22" ht="53.25" customHeight="1">
      <c r="A51" s="209" t="s">
        <v>36</v>
      </c>
      <c r="B51" s="209"/>
      <c r="C51" s="209"/>
      <c r="D51" s="209"/>
      <c r="E51" s="209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</row>
    <row r="52" spans="1:22">
      <c r="A52" s="210" t="s">
        <v>37</v>
      </c>
      <c r="B52" s="210"/>
      <c r="C52" s="210"/>
      <c r="D52" s="210"/>
      <c r="E52" s="210"/>
      <c r="F52" s="31"/>
      <c r="G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</row>
    <row r="53" spans="1:22">
      <c r="A53" s="210"/>
      <c r="B53" s="210"/>
      <c r="C53" s="210"/>
      <c r="D53" s="210"/>
      <c r="E53" s="210"/>
      <c r="F53" s="31"/>
      <c r="G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</row>
    <row r="54" spans="1:22" ht="38.25" customHeight="1">
      <c r="A54" s="208" t="s">
        <v>38</v>
      </c>
      <c r="B54" s="208"/>
      <c r="C54" s="208"/>
      <c r="D54" s="208"/>
      <c r="E54" s="208"/>
      <c r="F54" s="31"/>
      <c r="G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</row>
    <row r="55" spans="1:22">
      <c r="A55" s="208" t="s">
        <v>39</v>
      </c>
      <c r="B55" s="208"/>
      <c r="C55" s="208"/>
      <c r="D55" s="208"/>
      <c r="E55" s="208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</row>
    <row r="56" spans="1:22">
      <c r="A56" s="208" t="s">
        <v>40</v>
      </c>
      <c r="B56" s="208"/>
      <c r="C56" s="208"/>
      <c r="D56" s="208"/>
      <c r="E56" s="208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</row>
    <row r="57" spans="1:22">
      <c r="A57" s="208" t="s">
        <v>41</v>
      </c>
      <c r="B57" s="208"/>
      <c r="C57" s="208"/>
      <c r="D57" s="208"/>
      <c r="E57" s="208"/>
      <c r="F57" s="31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</row>
    <row r="58" spans="1:22">
      <c r="A58" s="208" t="s">
        <v>42</v>
      </c>
      <c r="B58" s="208"/>
      <c r="C58" s="208"/>
      <c r="D58" s="208"/>
      <c r="E58" s="208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</row>
    <row r="59" spans="1:22">
      <c r="A59" s="31"/>
      <c r="B59" s="31"/>
      <c r="C59" s="16"/>
      <c r="D59" s="31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</row>
    <row r="60" spans="1:22">
      <c r="A60" s="209" t="s">
        <v>43</v>
      </c>
      <c r="B60" s="209"/>
      <c r="C60" s="209"/>
      <c r="D60" s="209"/>
      <c r="E60" s="209"/>
      <c r="F60" s="209"/>
      <c r="G60" s="209"/>
      <c r="H60" s="209"/>
      <c r="I60" s="209"/>
      <c r="J60" s="209"/>
      <c r="K60" s="209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</row>
    <row r="61" spans="1:22" ht="51">
      <c r="A61" s="210" t="s">
        <v>37</v>
      </c>
      <c r="B61" s="210"/>
      <c r="C61" s="210"/>
      <c r="D61" s="210"/>
      <c r="E61" s="210"/>
      <c r="F61" s="18" t="s">
        <v>44</v>
      </c>
      <c r="G61" s="18" t="s">
        <v>45</v>
      </c>
      <c r="H61" s="18" t="s">
        <v>46</v>
      </c>
      <c r="I61" s="18" t="s">
        <v>72</v>
      </c>
      <c r="J61" s="18" t="s">
        <v>73</v>
      </c>
      <c r="K61" s="18" t="s">
        <v>49</v>
      </c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</row>
    <row r="62" spans="1:22" ht="38.25">
      <c r="A62" s="208" t="s">
        <v>56</v>
      </c>
      <c r="B62" s="208"/>
      <c r="C62" s="208"/>
      <c r="D62" s="208"/>
      <c r="E62" s="208"/>
      <c r="F62" s="154">
        <f>26162.62+638.64</f>
        <v>26801.26</v>
      </c>
      <c r="G62" s="19" t="s">
        <v>57</v>
      </c>
      <c r="H62" s="23">
        <v>201800010008207</v>
      </c>
      <c r="I62" s="21">
        <v>45292</v>
      </c>
      <c r="J62" s="21">
        <v>45292</v>
      </c>
      <c r="K62" s="19" t="s">
        <v>58</v>
      </c>
      <c r="L62" s="220" t="e">
        <f t="array" aca="1" ref="L62" ca="1">comentariocelula(F62)</f>
        <v>#NAME?</v>
      </c>
      <c r="M62" s="220"/>
      <c r="N62" s="220"/>
      <c r="O62" s="220"/>
      <c r="P62" s="220"/>
      <c r="Q62" s="31"/>
      <c r="R62" s="31"/>
      <c r="S62" s="31"/>
      <c r="T62" s="31"/>
      <c r="U62" s="31"/>
      <c r="V62" s="31"/>
    </row>
    <row r="63" spans="1:22" ht="38.25">
      <c r="A63" s="208" t="s">
        <v>56</v>
      </c>
      <c r="B63" s="208"/>
      <c r="C63" s="208"/>
      <c r="D63" s="208"/>
      <c r="E63" s="208"/>
      <c r="F63" s="154">
        <f>35989.66+674.48</f>
        <v>36664.140000000007</v>
      </c>
      <c r="G63" s="19" t="s">
        <v>57</v>
      </c>
      <c r="H63" s="23">
        <v>201800010008207</v>
      </c>
      <c r="I63" s="21">
        <v>45323</v>
      </c>
      <c r="J63" s="21">
        <v>45323</v>
      </c>
      <c r="K63" s="19" t="s">
        <v>58</v>
      </c>
      <c r="L63" s="220" t="e">
        <f t="array" aca="1" ref="L63" ca="1">comentariocelula(F63)</f>
        <v>#NAME?</v>
      </c>
      <c r="M63" s="220"/>
      <c r="N63" s="220"/>
      <c r="O63" s="220"/>
      <c r="P63" s="220"/>
      <c r="Q63" s="31"/>
      <c r="R63" s="31"/>
      <c r="S63" s="31"/>
      <c r="T63" s="31"/>
      <c r="U63" s="31"/>
      <c r="V63" s="31"/>
    </row>
    <row r="64" spans="1:22" ht="38.25">
      <c r="A64" s="208" t="s">
        <v>56</v>
      </c>
      <c r="B64" s="208"/>
      <c r="C64" s="208"/>
      <c r="D64" s="208"/>
      <c r="E64" s="208"/>
      <c r="F64" s="154">
        <f>(36054.17+672.37)</f>
        <v>36726.54</v>
      </c>
      <c r="G64" s="19" t="s">
        <v>57</v>
      </c>
      <c r="H64" s="23">
        <v>201800010008207</v>
      </c>
      <c r="I64" s="21">
        <v>45352</v>
      </c>
      <c r="J64" s="21">
        <v>45352</v>
      </c>
      <c r="K64" s="19" t="s">
        <v>58</v>
      </c>
      <c r="L64" s="220" t="e">
        <f t="array" aca="1" ref="L64" ca="1">comentariocelula(F64)</f>
        <v>#NAME?</v>
      </c>
      <c r="M64" s="220"/>
      <c r="N64" s="220"/>
      <c r="O64" s="220"/>
      <c r="P64" s="220"/>
      <c r="Q64" s="31"/>
      <c r="R64" s="31"/>
      <c r="S64" s="31"/>
      <c r="T64" s="31"/>
      <c r="U64" s="31"/>
      <c r="V64" s="31"/>
    </row>
    <row r="65" spans="1:22" ht="38.25">
      <c r="A65" s="208" t="s">
        <v>56</v>
      </c>
      <c r="B65" s="208"/>
      <c r="C65" s="208"/>
      <c r="D65" s="208"/>
      <c r="E65" s="208"/>
      <c r="F65" s="154">
        <v>37877.46</v>
      </c>
      <c r="G65" s="19" t="s">
        <v>57</v>
      </c>
      <c r="H65" s="23">
        <v>201800010008207</v>
      </c>
      <c r="I65" s="21">
        <v>45383</v>
      </c>
      <c r="J65" s="21">
        <v>45383</v>
      </c>
      <c r="K65" s="19" t="s">
        <v>58</v>
      </c>
      <c r="L65" s="220" t="e">
        <f t="array" aca="1" ref="L65" ca="1">comentariocelula(F65)</f>
        <v>#NAME?</v>
      </c>
      <c r="M65" s="220"/>
      <c r="N65" s="220"/>
      <c r="O65" s="220"/>
      <c r="P65" s="220"/>
      <c r="Q65" s="31"/>
      <c r="R65" s="31"/>
      <c r="S65" s="31"/>
      <c r="T65" s="31"/>
      <c r="U65" s="31"/>
      <c r="V65" s="31"/>
    </row>
    <row r="66" spans="1:22">
      <c r="A66" s="208" t="s">
        <v>56</v>
      </c>
      <c r="B66" s="208"/>
      <c r="C66" s="208"/>
      <c r="D66" s="208"/>
      <c r="E66" s="208"/>
      <c r="F66" s="154"/>
      <c r="G66" s="19"/>
      <c r="H66" s="23"/>
      <c r="I66" s="21"/>
      <c r="J66" s="21"/>
      <c r="K66" s="19"/>
      <c r="L66" s="220" t="e">
        <f t="array" aca="1" ref="L66" ca="1">comentariocelula(F66)</f>
        <v>#NAME?</v>
      </c>
      <c r="M66" s="220"/>
      <c r="N66" s="220"/>
      <c r="O66" s="220"/>
      <c r="P66" s="220"/>
      <c r="Q66" s="31"/>
      <c r="R66" s="31"/>
      <c r="S66" s="31"/>
      <c r="T66" s="31"/>
      <c r="U66" s="31"/>
      <c r="V66" s="31"/>
    </row>
    <row r="67" spans="1:22" ht="38.25">
      <c r="A67" s="208" t="s">
        <v>56</v>
      </c>
      <c r="B67" s="208"/>
      <c r="C67" s="208"/>
      <c r="D67" s="208"/>
      <c r="E67" s="208"/>
      <c r="F67" s="154">
        <f>(37903.27+ 700.48)</f>
        <v>38603.75</v>
      </c>
      <c r="G67" s="19" t="s">
        <v>57</v>
      </c>
      <c r="H67" s="23">
        <v>201800010008207</v>
      </c>
      <c r="I67" s="21">
        <v>45413</v>
      </c>
      <c r="J67" s="21">
        <v>45413</v>
      </c>
      <c r="K67" s="19" t="s">
        <v>58</v>
      </c>
      <c r="L67" s="220" t="e">
        <f t="array" aca="1" ref="L67" ca="1">comentariocelula(F67)</f>
        <v>#NAME?</v>
      </c>
      <c r="M67" s="220"/>
      <c r="N67" s="220"/>
      <c r="O67" s="220"/>
      <c r="P67" s="220"/>
      <c r="Q67" s="31"/>
      <c r="R67" s="31"/>
      <c r="S67" s="31"/>
      <c r="T67" s="31"/>
      <c r="U67" s="31"/>
      <c r="V67" s="31"/>
    </row>
    <row r="68" spans="1:22" ht="38.25">
      <c r="A68" s="208" t="s">
        <v>56</v>
      </c>
      <c r="B68" s="208"/>
      <c r="C68" s="208"/>
      <c r="D68" s="208"/>
      <c r="E68" s="208"/>
      <c r="F68" s="154">
        <f>36548.62+685.14</f>
        <v>37233.760000000002</v>
      </c>
      <c r="G68" s="19" t="s">
        <v>57</v>
      </c>
      <c r="H68" s="23">
        <v>201800010008207</v>
      </c>
      <c r="I68" s="21">
        <v>45444</v>
      </c>
      <c r="J68" s="21">
        <v>45444</v>
      </c>
      <c r="K68" s="19" t="s">
        <v>58</v>
      </c>
      <c r="L68" s="219"/>
      <c r="M68" s="219"/>
      <c r="N68" s="219"/>
      <c r="O68" s="219"/>
      <c r="P68" s="219"/>
      <c r="Q68" s="31"/>
      <c r="R68" s="31"/>
      <c r="S68" s="31"/>
      <c r="T68" s="31"/>
      <c r="U68" s="31"/>
      <c r="V68" s="31"/>
    </row>
    <row r="69" spans="1:22" ht="38.25">
      <c r="A69" s="208" t="s">
        <v>56</v>
      </c>
      <c r="B69" s="208"/>
      <c r="C69" s="208"/>
      <c r="D69" s="208"/>
      <c r="E69" s="208"/>
      <c r="F69" s="154">
        <v>26601.758333333299</v>
      </c>
      <c r="G69" s="19" t="s">
        <v>57</v>
      </c>
      <c r="H69" s="23">
        <v>201800010008207</v>
      </c>
      <c r="I69" s="21">
        <v>45474</v>
      </c>
      <c r="J69" s="21">
        <v>45474</v>
      </c>
      <c r="K69" s="19" t="s">
        <v>58</v>
      </c>
      <c r="L69" s="219"/>
      <c r="M69" s="219"/>
      <c r="N69" s="219"/>
      <c r="O69" s="219"/>
      <c r="P69" s="219"/>
      <c r="Q69" s="31"/>
      <c r="R69" s="31"/>
      <c r="S69" s="31"/>
      <c r="T69" s="31"/>
      <c r="U69" s="31"/>
      <c r="V69" s="31"/>
    </row>
    <row r="70" spans="1:22" ht="51">
      <c r="A70" s="208" t="s">
        <v>60</v>
      </c>
      <c r="B70" s="208"/>
      <c r="C70" s="208"/>
      <c r="D70" s="208"/>
      <c r="E70" s="208"/>
      <c r="F70" s="154">
        <v>424310.42</v>
      </c>
      <c r="G70" s="158" t="s">
        <v>57</v>
      </c>
      <c r="H70" s="23">
        <v>202300010040339</v>
      </c>
      <c r="I70" s="21" t="s">
        <v>139</v>
      </c>
      <c r="J70" s="21">
        <v>45383</v>
      </c>
      <c r="K70" s="59" t="s">
        <v>140</v>
      </c>
      <c r="L70" s="220" t="e">
        <f t="array" aca="1" ref="L70" ca="1">comentariocelula(F70)</f>
        <v>#NAME?</v>
      </c>
      <c r="M70" s="220"/>
      <c r="N70" s="220"/>
      <c r="O70" s="220"/>
      <c r="P70" s="220"/>
      <c r="Q70" s="31"/>
      <c r="R70" s="31"/>
      <c r="S70" s="31"/>
      <c r="T70" s="31"/>
      <c r="U70" s="31"/>
      <c r="V70" s="31"/>
    </row>
    <row r="71" spans="1:22" ht="51">
      <c r="A71" s="208" t="s">
        <v>60</v>
      </c>
      <c r="B71" s="208"/>
      <c r="C71" s="208"/>
      <c r="D71" s="208"/>
      <c r="E71" s="208"/>
      <c r="F71" s="154">
        <v>424310.42</v>
      </c>
      <c r="G71" s="158" t="s">
        <v>57</v>
      </c>
      <c r="H71" s="23">
        <v>202300010040339</v>
      </c>
      <c r="I71" s="21" t="s">
        <v>139</v>
      </c>
      <c r="J71" s="21">
        <v>45413</v>
      </c>
      <c r="K71" s="59" t="s">
        <v>140</v>
      </c>
      <c r="L71" s="220" t="e">
        <f t="array" aca="1" ref="L71" ca="1">comentariocelula(F71)</f>
        <v>#NAME?</v>
      </c>
      <c r="M71" s="220"/>
      <c r="N71" s="220"/>
      <c r="O71" s="220"/>
      <c r="P71" s="220"/>
      <c r="Q71" s="31"/>
      <c r="R71" s="31"/>
      <c r="S71" s="31"/>
      <c r="T71" s="31"/>
      <c r="U71" s="31"/>
      <c r="V71" s="31"/>
    </row>
    <row r="72" spans="1:22" ht="51">
      <c r="A72" s="228" t="s">
        <v>60</v>
      </c>
      <c r="B72" s="229"/>
      <c r="C72" s="229"/>
      <c r="D72" s="229"/>
      <c r="E72" s="230"/>
      <c r="F72" s="154">
        <v>424310.42</v>
      </c>
      <c r="G72" s="158" t="s">
        <v>57</v>
      </c>
      <c r="H72" s="23">
        <v>202300010040339</v>
      </c>
      <c r="I72" s="21" t="s">
        <v>139</v>
      </c>
      <c r="J72" s="21">
        <v>45444</v>
      </c>
      <c r="K72" s="59" t="s">
        <v>140</v>
      </c>
      <c r="L72" s="219"/>
      <c r="M72" s="234"/>
      <c r="N72" s="234"/>
      <c r="O72" s="234"/>
      <c r="P72" s="234"/>
      <c r="Q72" s="31"/>
      <c r="R72" s="31"/>
      <c r="S72" s="31"/>
      <c r="T72" s="31"/>
      <c r="U72" s="31"/>
      <c r="V72" s="31"/>
    </row>
    <row r="73" spans="1:22">
      <c r="A73" s="208" t="s">
        <v>141</v>
      </c>
      <c r="B73" s="208"/>
      <c r="C73" s="208"/>
      <c r="D73" s="208"/>
      <c r="E73" s="208"/>
      <c r="F73" s="154">
        <v>66931.34</v>
      </c>
      <c r="G73" s="158" t="s">
        <v>57</v>
      </c>
      <c r="H73" s="99">
        <v>202400003012059</v>
      </c>
      <c r="I73" s="21" t="s">
        <v>196</v>
      </c>
      <c r="J73" s="21">
        <v>45474</v>
      </c>
      <c r="K73" s="102" t="s">
        <v>142</v>
      </c>
      <c r="L73" s="219"/>
      <c r="M73" s="219"/>
      <c r="N73" s="219"/>
      <c r="O73" s="219"/>
      <c r="P73" s="219"/>
      <c r="Q73" s="31"/>
      <c r="R73" s="31"/>
      <c r="S73" s="31"/>
      <c r="T73" s="31"/>
      <c r="U73" s="31"/>
      <c r="V73" s="31"/>
    </row>
    <row r="74" spans="1:22">
      <c r="A74" s="208" t="s">
        <v>141</v>
      </c>
      <c r="B74" s="208"/>
      <c r="C74" s="208"/>
      <c r="D74" s="208"/>
      <c r="E74" s="208"/>
      <c r="F74" s="154">
        <v>1146.55</v>
      </c>
      <c r="G74" s="158" t="s">
        <v>57</v>
      </c>
      <c r="H74" s="99">
        <v>202400003012138</v>
      </c>
      <c r="I74" s="21" t="s">
        <v>196</v>
      </c>
      <c r="J74" s="21">
        <v>45474</v>
      </c>
      <c r="K74" s="102" t="s">
        <v>142</v>
      </c>
      <c r="L74" s="219"/>
      <c r="M74" s="219"/>
      <c r="N74" s="219"/>
      <c r="O74" s="219"/>
      <c r="P74" s="219"/>
      <c r="Q74" s="31"/>
      <c r="R74" s="31"/>
      <c r="S74" s="31"/>
      <c r="T74" s="31"/>
      <c r="U74" s="31"/>
      <c r="V74" s="31"/>
    </row>
    <row r="75" spans="1:22">
      <c r="A75" s="208" t="s">
        <v>141</v>
      </c>
      <c r="B75" s="208"/>
      <c r="C75" s="208"/>
      <c r="D75" s="208"/>
      <c r="E75" s="208"/>
      <c r="F75" s="154">
        <v>5320.3483333326903</v>
      </c>
      <c r="G75" s="158" t="s">
        <v>57</v>
      </c>
      <c r="H75" s="99">
        <v>202400003014728</v>
      </c>
      <c r="I75" s="21" t="s">
        <v>196</v>
      </c>
      <c r="J75" s="21">
        <v>45474</v>
      </c>
      <c r="K75" s="59" t="s">
        <v>142</v>
      </c>
      <c r="L75" s="219"/>
      <c r="M75" s="219"/>
      <c r="N75" s="219"/>
      <c r="O75" s="219"/>
      <c r="P75" s="219"/>
      <c r="Q75" s="31"/>
      <c r="R75" s="31"/>
      <c r="S75" s="31"/>
      <c r="T75" s="31"/>
      <c r="U75" s="31"/>
      <c r="V75" s="31"/>
    </row>
    <row r="76" spans="1:22">
      <c r="A76" s="216" t="s">
        <v>62</v>
      </c>
      <c r="B76" s="216"/>
      <c r="C76" s="216"/>
      <c r="D76" s="216"/>
      <c r="E76" s="216"/>
      <c r="F76" s="87">
        <f>SUM(F62:F75)</f>
        <v>1586838.166666666</v>
      </c>
      <c r="G76" s="64"/>
      <c r="H76" s="64"/>
      <c r="I76" s="64"/>
      <c r="J76" s="64"/>
      <c r="K76" s="64"/>
      <c r="L76" s="31"/>
      <c r="M76" s="31"/>
      <c r="N76" s="31"/>
      <c r="O76" s="31"/>
      <c r="P76" s="30"/>
      <c r="Q76" s="31"/>
      <c r="R76" s="31"/>
      <c r="S76" s="31"/>
      <c r="T76" s="31"/>
      <c r="U76" s="31"/>
      <c r="V76" s="31"/>
    </row>
    <row r="77" spans="1:22" ht="23.25" customHeight="1">
      <c r="A77" s="211" t="s">
        <v>63</v>
      </c>
      <c r="B77" s="211"/>
      <c r="C77" s="211"/>
      <c r="D77" s="211"/>
      <c r="E77" s="211"/>
      <c r="F77" s="211"/>
      <c r="G77" s="211"/>
      <c r="H77" s="211"/>
      <c r="I77" s="65"/>
      <c r="J77" s="30"/>
      <c r="K77" s="30"/>
      <c r="L77" s="30"/>
      <c r="M77" s="30"/>
      <c r="N77" s="30"/>
      <c r="O77" s="30"/>
      <c r="P77" s="31"/>
      <c r="Q77" s="31"/>
      <c r="R77" s="31"/>
      <c r="S77" s="31"/>
      <c r="T77" s="31"/>
      <c r="U77" s="31"/>
      <c r="V77" s="31"/>
    </row>
    <row r="78" spans="1:22" ht="15.75" thickBot="1">
      <c r="A78" s="214"/>
      <c r="B78" s="214"/>
      <c r="C78" s="214"/>
      <c r="D78" s="214"/>
      <c r="E78" s="214"/>
      <c r="F78" s="214"/>
      <c r="G78" s="214"/>
      <c r="H78" s="214"/>
      <c r="I78" s="214"/>
      <c r="J78" s="214"/>
      <c r="K78" s="214"/>
      <c r="L78" s="214"/>
      <c r="M78" s="214"/>
      <c r="N78" s="214"/>
      <c r="O78" s="214"/>
      <c r="P78" s="31"/>
      <c r="Q78" s="31"/>
      <c r="R78" s="31"/>
      <c r="S78" s="31"/>
      <c r="T78" s="31"/>
      <c r="U78" s="31"/>
      <c r="V78" s="31"/>
    </row>
    <row r="79" spans="1:22" ht="30.75" customHeight="1" thickBot="1">
      <c r="A79" s="222" t="s">
        <v>143</v>
      </c>
      <c r="B79" s="222"/>
      <c r="C79" s="222"/>
      <c r="D79" s="222"/>
      <c r="E79" s="222"/>
      <c r="F79" s="222"/>
      <c r="G79" s="222"/>
      <c r="H79" s="222"/>
      <c r="I79" s="222"/>
      <c r="J79" s="222"/>
      <c r="K79" s="222"/>
      <c r="L79" s="227"/>
      <c r="M79" s="227"/>
      <c r="N79" s="227"/>
      <c r="O79" s="227"/>
      <c r="P79" s="31"/>
      <c r="Q79" s="31"/>
      <c r="R79" s="31"/>
      <c r="S79" s="31"/>
      <c r="T79" s="31"/>
      <c r="U79" s="31"/>
      <c r="V79" s="31"/>
    </row>
    <row r="80" spans="1:22" ht="222.75" customHeight="1" thickBot="1">
      <c r="A80" s="222"/>
      <c r="B80" s="222"/>
      <c r="C80" s="222"/>
      <c r="D80" s="222"/>
      <c r="E80" s="222"/>
      <c r="F80" s="222"/>
      <c r="G80" s="222"/>
      <c r="H80" s="222"/>
      <c r="I80" s="222"/>
      <c r="J80" s="222"/>
      <c r="K80" s="222"/>
      <c r="L80" s="227"/>
      <c r="M80" s="227"/>
      <c r="N80" s="227"/>
      <c r="O80" s="227"/>
      <c r="P80" s="31"/>
      <c r="Q80" s="31"/>
      <c r="R80" s="31"/>
      <c r="S80" s="31"/>
      <c r="T80" s="31"/>
      <c r="U80" s="31"/>
      <c r="V80" s="31"/>
    </row>
    <row r="81" spans="1:22" ht="22.5" customHeight="1">
      <c r="A81" s="31"/>
      <c r="B81" s="31"/>
      <c r="C81" s="16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</row>
    <row r="82" spans="1:22" ht="31.5" customHeight="1">
      <c r="A82" s="211" t="s">
        <v>80</v>
      </c>
      <c r="B82" s="211"/>
      <c r="C82" s="211"/>
      <c r="D82" s="211"/>
      <c r="E82" s="211"/>
      <c r="F82" s="211"/>
      <c r="G82" s="211"/>
      <c r="H82" s="211"/>
      <c r="I82" s="218"/>
      <c r="J82" s="218"/>
      <c r="K82" s="218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</row>
    <row r="83" spans="1:22">
      <c r="A83" s="31"/>
      <c r="B83" s="31"/>
      <c r="C83" s="16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</row>
    <row r="84" spans="1:22">
      <c r="A84" s="31"/>
      <c r="B84" s="31"/>
      <c r="C84" s="16"/>
      <c r="D84" s="31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</row>
    <row r="85" spans="1:22">
      <c r="A85" s="31"/>
      <c r="B85" s="31"/>
      <c r="C85" s="16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</row>
    <row r="86" spans="1:22">
      <c r="A86" s="31"/>
      <c r="B86" s="31"/>
      <c r="C86" s="16"/>
      <c r="D86" s="212" t="s">
        <v>81</v>
      </c>
      <c r="E86" s="212"/>
      <c r="F86" s="212"/>
      <c r="I86" s="212" t="s">
        <v>82</v>
      </c>
      <c r="J86" s="212"/>
      <c r="K86" s="212"/>
      <c r="L86" s="212"/>
      <c r="M86" s="31"/>
      <c r="N86" s="31"/>
      <c r="O86" s="31"/>
      <c r="P86" s="31"/>
      <c r="Q86" s="31"/>
      <c r="R86" s="31"/>
      <c r="S86" s="31"/>
      <c r="T86" s="31"/>
      <c r="U86" s="31"/>
      <c r="V86" s="31"/>
    </row>
    <row r="87" spans="1:22">
      <c r="A87" s="31"/>
      <c r="B87" s="31"/>
      <c r="C87" s="16"/>
      <c r="D87" s="212" t="s">
        <v>83</v>
      </c>
      <c r="E87" s="212"/>
      <c r="F87" s="212"/>
      <c r="I87" s="212" t="s">
        <v>84</v>
      </c>
      <c r="J87" s="212"/>
      <c r="K87" s="212"/>
      <c r="L87" s="212"/>
      <c r="M87" s="31"/>
      <c r="N87" s="31"/>
      <c r="O87" s="31"/>
      <c r="P87" s="31"/>
      <c r="Q87" s="31"/>
      <c r="R87" s="31"/>
      <c r="S87" s="31"/>
      <c r="T87" s="31"/>
      <c r="U87" s="31"/>
      <c r="V87" s="31"/>
    </row>
    <row r="88" spans="1:22">
      <c r="A88" s="31"/>
      <c r="B88" s="31"/>
      <c r="C88" s="16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</row>
    <row r="89" spans="1:22">
      <c r="A89" s="31"/>
      <c r="B89" s="31"/>
      <c r="C89" s="16"/>
      <c r="D89" s="31"/>
      <c r="E89" s="31"/>
      <c r="F89" s="31"/>
      <c r="G89" s="31"/>
      <c r="H89" s="31"/>
      <c r="I89" s="31"/>
      <c r="J89" s="31"/>
      <c r="K89" s="31"/>
      <c r="L89" s="31"/>
      <c r="M89" s="31"/>
      <c r="N89" s="31"/>
      <c r="O89" s="31"/>
      <c r="P89" s="31"/>
      <c r="Q89" s="31"/>
      <c r="R89" s="31"/>
      <c r="S89" s="31"/>
      <c r="T89" s="31"/>
      <c r="U89" s="31"/>
      <c r="V89" s="31"/>
    </row>
    <row r="90" spans="1:22">
      <c r="A90" s="31"/>
      <c r="B90" s="31"/>
      <c r="C90" s="16"/>
      <c r="D90" s="31"/>
      <c r="E90" s="31"/>
      <c r="F90" s="31"/>
      <c r="G90" s="31"/>
      <c r="H90" s="31"/>
      <c r="I90" s="31"/>
      <c r="J90" s="31"/>
      <c r="K90" s="31"/>
      <c r="L90" s="31"/>
      <c r="M90" s="31"/>
      <c r="N90" s="31"/>
      <c r="O90" s="31"/>
      <c r="P90" s="31"/>
      <c r="Q90" s="31"/>
      <c r="R90" s="31"/>
      <c r="S90" s="31"/>
      <c r="T90" s="31"/>
      <c r="U90" s="31"/>
      <c r="V90" s="31"/>
    </row>
    <row r="91" spans="1:22">
      <c r="A91" s="31"/>
      <c r="B91" s="31"/>
      <c r="C91" s="16"/>
      <c r="D91" s="31"/>
      <c r="E91" s="31"/>
      <c r="F91" s="31"/>
      <c r="G91" s="31"/>
      <c r="H91" s="31"/>
      <c r="I91" s="31"/>
      <c r="J91" s="31"/>
      <c r="K91" s="31"/>
      <c r="L91" s="31"/>
      <c r="M91" s="31"/>
      <c r="N91" s="31"/>
      <c r="O91" s="31"/>
      <c r="P91" s="31"/>
      <c r="Q91" s="31"/>
      <c r="R91" s="31"/>
      <c r="S91" s="31"/>
      <c r="T91" s="31"/>
      <c r="U91" s="31"/>
      <c r="V91" s="31"/>
    </row>
  </sheetData>
  <mergeCells count="74">
    <mergeCell ref="A14:V14"/>
    <mergeCell ref="A1:V1"/>
    <mergeCell ref="A3:V3"/>
    <mergeCell ref="A5:V5"/>
    <mergeCell ref="A6:N6"/>
    <mergeCell ref="A7:N7"/>
    <mergeCell ref="A8:V8"/>
    <mergeCell ref="A9:N9"/>
    <mergeCell ref="A10:N10"/>
    <mergeCell ref="A11:V11"/>
    <mergeCell ref="A12:N12"/>
    <mergeCell ref="A13:V13"/>
    <mergeCell ref="V20:V21"/>
    <mergeCell ref="A51:E51"/>
    <mergeCell ref="A15:O15"/>
    <mergeCell ref="A16:V16"/>
    <mergeCell ref="A17:V17"/>
    <mergeCell ref="A18:V18"/>
    <mergeCell ref="A19:A21"/>
    <mergeCell ref="C19:V19"/>
    <mergeCell ref="B20:B21"/>
    <mergeCell ref="C20:C21"/>
    <mergeCell ref="D20:F20"/>
    <mergeCell ref="G20:I20"/>
    <mergeCell ref="A58:E58"/>
    <mergeCell ref="K20:N20"/>
    <mergeCell ref="O20:P20"/>
    <mergeCell ref="R20:S20"/>
    <mergeCell ref="T20:U20"/>
    <mergeCell ref="A52:E53"/>
    <mergeCell ref="A54:E54"/>
    <mergeCell ref="A55:E55"/>
    <mergeCell ref="A56:E56"/>
    <mergeCell ref="A57:E57"/>
    <mergeCell ref="A60:K60"/>
    <mergeCell ref="A61:E61"/>
    <mergeCell ref="A62:E62"/>
    <mergeCell ref="L62:P62"/>
    <mergeCell ref="A63:E63"/>
    <mergeCell ref="L63:P63"/>
    <mergeCell ref="A64:E64"/>
    <mergeCell ref="L64:P64"/>
    <mergeCell ref="A65:E65"/>
    <mergeCell ref="L65:P65"/>
    <mergeCell ref="A66:E66"/>
    <mergeCell ref="L66:P66"/>
    <mergeCell ref="A67:E67"/>
    <mergeCell ref="L67:P67"/>
    <mergeCell ref="A68:E68"/>
    <mergeCell ref="L68:P68"/>
    <mergeCell ref="A69:E69"/>
    <mergeCell ref="L69:P69"/>
    <mergeCell ref="A70:E70"/>
    <mergeCell ref="L70:P70"/>
    <mergeCell ref="A71:E71"/>
    <mergeCell ref="L71:P71"/>
    <mergeCell ref="A72:E72"/>
    <mergeCell ref="L72:P72"/>
    <mergeCell ref="A73:E73"/>
    <mergeCell ref="L73:P73"/>
    <mergeCell ref="A74:E74"/>
    <mergeCell ref="L74:P74"/>
    <mergeCell ref="A75:E75"/>
    <mergeCell ref="L75:P75"/>
    <mergeCell ref="D86:F86"/>
    <mergeCell ref="I86:L86"/>
    <mergeCell ref="D87:F87"/>
    <mergeCell ref="I87:L87"/>
    <mergeCell ref="A76:E76"/>
    <mergeCell ref="A77:H77"/>
    <mergeCell ref="A78:O78"/>
    <mergeCell ref="A79:K80"/>
    <mergeCell ref="L79:O80"/>
    <mergeCell ref="A82:K82"/>
  </mergeCells>
  <pageMargins left="0.511811024" right="0.511811024" top="0.78740157499999996" bottom="0.78740157499999996" header="0.31496062000000002" footer="0.31496062000000002"/>
  <pageSetup paperSize="9" orientation="portrait"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A13D59-DACE-4DC2-9183-BF4522C11D38}">
  <sheetPr>
    <tabColor rgb="FFFF0000"/>
    <pageSetUpPr fitToPage="1"/>
  </sheetPr>
  <dimension ref="A1:W100"/>
  <sheetViews>
    <sheetView topLeftCell="G9" zoomScaleNormal="100" workbookViewId="0">
      <selection activeCell="N36" sqref="N36"/>
    </sheetView>
  </sheetViews>
  <sheetFormatPr defaultColWidth="8.7109375" defaultRowHeight="15"/>
  <cols>
    <col min="1" max="1" width="10" customWidth="1"/>
    <col min="2" max="2" width="14.28515625" customWidth="1"/>
    <col min="3" max="3" width="15.5703125" style="28" customWidth="1"/>
    <col min="4" max="5" width="15.5703125" customWidth="1"/>
    <col min="6" max="6" width="13.5703125" customWidth="1"/>
    <col min="7" max="7" width="15.140625" customWidth="1"/>
    <col min="8" max="8" width="16.140625" customWidth="1"/>
    <col min="9" max="9" width="18.42578125" customWidth="1"/>
    <col min="10" max="10" width="11.5703125" customWidth="1"/>
    <col min="11" max="11" width="18.28515625" customWidth="1"/>
    <col min="12" max="12" width="18.5703125" customWidth="1"/>
    <col min="13" max="13" width="19.5703125" customWidth="1"/>
    <col min="14" max="14" width="17.7109375" customWidth="1"/>
    <col min="15" max="16" width="14.42578125" customWidth="1"/>
    <col min="17" max="17" width="15.140625" customWidth="1"/>
    <col min="18" max="19" width="14.42578125" customWidth="1"/>
    <col min="20" max="21" width="15.28515625" customWidth="1"/>
    <col min="22" max="22" width="14.42578125" customWidth="1"/>
  </cols>
  <sheetData>
    <row r="1" spans="1:22" ht="26.25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00"/>
    </row>
    <row r="2" spans="1:2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07"/>
      <c r="P2" s="107"/>
      <c r="Q2" s="107"/>
      <c r="R2" s="107"/>
      <c r="S2" s="107"/>
      <c r="T2" s="107"/>
      <c r="U2" s="107"/>
      <c r="V2" s="107"/>
    </row>
    <row r="3" spans="1:22">
      <c r="A3" s="201" t="s">
        <v>156</v>
      </c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</row>
    <row r="4" spans="1:2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07"/>
      <c r="P4" s="107"/>
      <c r="Q4" s="107"/>
      <c r="R4" s="107"/>
      <c r="S4" s="107"/>
      <c r="T4" s="107"/>
      <c r="U4" s="107"/>
      <c r="V4" s="107"/>
    </row>
    <row r="5" spans="1:22">
      <c r="A5" s="196" t="s">
        <v>2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196"/>
      <c r="R5" s="196"/>
      <c r="S5" s="196"/>
      <c r="T5" s="196"/>
      <c r="U5" s="196"/>
      <c r="V5" s="196"/>
    </row>
    <row r="6" spans="1:22">
      <c r="A6" s="197" t="s">
        <v>3</v>
      </c>
      <c r="B6" s="197"/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7"/>
      <c r="N6" s="197"/>
      <c r="O6" s="107"/>
      <c r="P6" s="107"/>
      <c r="Q6" s="107"/>
      <c r="R6" s="107"/>
      <c r="S6" s="107"/>
      <c r="T6" s="107"/>
      <c r="U6" s="107"/>
      <c r="V6" s="107"/>
    </row>
    <row r="7" spans="1:22">
      <c r="A7" s="198"/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07"/>
      <c r="P7" s="107"/>
      <c r="Q7" s="107"/>
      <c r="R7" s="107"/>
      <c r="S7" s="107"/>
      <c r="T7" s="107"/>
      <c r="U7" s="107"/>
      <c r="V7" s="107"/>
    </row>
    <row r="8" spans="1:22">
      <c r="A8" s="196" t="s">
        <v>173</v>
      </c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  <c r="V8" s="196"/>
    </row>
    <row r="9" spans="1:22">
      <c r="A9" s="197" t="s">
        <v>172</v>
      </c>
      <c r="B9" s="197"/>
      <c r="C9" s="197"/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107"/>
      <c r="P9" s="107"/>
      <c r="Q9" s="107"/>
      <c r="R9" s="107"/>
      <c r="S9" s="107"/>
      <c r="T9" s="107"/>
      <c r="U9" s="107"/>
      <c r="V9" s="107"/>
    </row>
    <row r="10" spans="1:22">
      <c r="A10" s="198"/>
      <c r="B10" s="198"/>
      <c r="C10" s="198"/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107"/>
      <c r="P10" s="107"/>
      <c r="Q10" s="107"/>
      <c r="R10" s="107"/>
      <c r="S10" s="107"/>
      <c r="T10" s="107"/>
      <c r="U10" s="107"/>
      <c r="V10" s="107"/>
    </row>
    <row r="11" spans="1:22">
      <c r="A11" s="196" t="s">
        <v>171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6"/>
      <c r="Q11" s="196"/>
      <c r="R11" s="196"/>
      <c r="S11" s="196"/>
      <c r="T11" s="196"/>
      <c r="U11" s="196"/>
      <c r="V11" s="196"/>
    </row>
    <row r="12" spans="1:22" ht="15.75" thickBot="1">
      <c r="A12" s="107"/>
      <c r="B12" s="107"/>
      <c r="C12" s="35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35"/>
      <c r="O12" s="107"/>
      <c r="P12" s="107"/>
      <c r="Q12" s="107"/>
      <c r="R12" s="107"/>
      <c r="S12" s="107"/>
      <c r="T12" s="107"/>
      <c r="U12" s="107"/>
      <c r="V12" s="107"/>
    </row>
    <row r="13" spans="1:22" ht="15.75" customHeight="1" thickBot="1">
      <c r="A13" s="199" t="s">
        <v>170</v>
      </c>
      <c r="B13" s="199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</row>
    <row r="14" spans="1:22" ht="15.75" customHeight="1" thickBot="1">
      <c r="A14" s="199" t="s">
        <v>169</v>
      </c>
      <c r="B14" s="199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</row>
    <row r="15" spans="1:22" ht="15.75" thickBot="1">
      <c r="A15" s="203"/>
      <c r="B15" s="203"/>
      <c r="C15" s="203"/>
      <c r="D15" s="203"/>
      <c r="E15" s="203"/>
      <c r="F15" s="203"/>
      <c r="G15" s="203"/>
      <c r="H15" s="203"/>
      <c r="I15" s="203"/>
      <c r="J15" s="203"/>
      <c r="K15" s="203"/>
      <c r="L15" s="203"/>
      <c r="M15" s="203"/>
      <c r="N15" s="203"/>
      <c r="O15" s="203"/>
      <c r="P15" s="106"/>
      <c r="Q15" s="106"/>
      <c r="R15" s="106"/>
      <c r="S15" s="106"/>
      <c r="T15" s="106"/>
      <c r="U15" s="106"/>
      <c r="V15" s="106"/>
    </row>
    <row r="16" spans="1:22" ht="15.75" customHeight="1" thickBot="1">
      <c r="A16" s="199" t="s">
        <v>168</v>
      </c>
      <c r="B16" s="199"/>
      <c r="C16" s="199"/>
      <c r="D16" s="199"/>
      <c r="E16" s="199"/>
      <c r="F16" s="199"/>
      <c r="G16" s="199"/>
      <c r="H16" s="199"/>
      <c r="I16" s="199"/>
      <c r="J16" s="199"/>
      <c r="K16" s="199"/>
      <c r="L16" s="199"/>
      <c r="M16" s="199"/>
      <c r="N16" s="199"/>
      <c r="O16" s="199"/>
      <c r="P16" s="199"/>
      <c r="Q16" s="199"/>
      <c r="R16" s="199"/>
      <c r="S16" s="199"/>
      <c r="T16" s="199"/>
      <c r="U16" s="199"/>
      <c r="V16" s="199"/>
    </row>
    <row r="17" spans="1:22" ht="25.5" customHeight="1" thickBot="1">
      <c r="A17" s="199" t="s">
        <v>4</v>
      </c>
      <c r="B17" s="199"/>
      <c r="C17" s="199"/>
      <c r="D17" s="199"/>
      <c r="E17" s="199"/>
      <c r="F17" s="199"/>
      <c r="G17" s="199"/>
      <c r="H17" s="199"/>
      <c r="I17" s="199"/>
      <c r="J17" s="199"/>
      <c r="K17" s="199"/>
      <c r="L17" s="199"/>
      <c r="M17" s="199"/>
      <c r="N17" s="199"/>
      <c r="O17" s="199"/>
      <c r="P17" s="199"/>
      <c r="Q17" s="199"/>
      <c r="R17" s="199"/>
      <c r="S17" s="199"/>
      <c r="T17" s="199"/>
      <c r="U17" s="199"/>
      <c r="V17" s="199"/>
    </row>
    <row r="18" spans="1:22" ht="15.75" customHeight="1" thickBot="1">
      <c r="A18" s="204" t="s">
        <v>5</v>
      </c>
      <c r="B18" s="204"/>
      <c r="C18" s="204"/>
      <c r="D18" s="204"/>
      <c r="E18" s="204"/>
      <c r="F18" s="204"/>
      <c r="G18" s="204"/>
      <c r="H18" s="204"/>
      <c r="I18" s="204"/>
      <c r="J18" s="204"/>
      <c r="K18" s="204"/>
      <c r="L18" s="204"/>
      <c r="M18" s="204"/>
      <c r="N18" s="204"/>
      <c r="O18" s="204"/>
      <c r="P18" s="204"/>
      <c r="Q18" s="204"/>
      <c r="R18" s="204"/>
      <c r="S18" s="204"/>
      <c r="T18" s="204"/>
      <c r="U18" s="204"/>
      <c r="V18" s="204"/>
    </row>
    <row r="19" spans="1:22" ht="15.75" customHeight="1" thickBot="1">
      <c r="A19" s="205" t="s">
        <v>6</v>
      </c>
      <c r="B19" s="2"/>
      <c r="C19" s="206" t="s">
        <v>7</v>
      </c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6"/>
      <c r="S19" s="206"/>
      <c r="T19" s="206"/>
      <c r="U19" s="206"/>
      <c r="V19" s="206"/>
    </row>
    <row r="20" spans="1:22" ht="81" customHeight="1" thickBot="1">
      <c r="A20" s="205"/>
      <c r="B20" s="131" t="s">
        <v>8</v>
      </c>
      <c r="C20" s="202" t="s">
        <v>9</v>
      </c>
      <c r="D20" s="221" t="s">
        <v>10</v>
      </c>
      <c r="E20" s="221"/>
      <c r="F20" s="221"/>
      <c r="G20" s="221" t="s">
        <v>11</v>
      </c>
      <c r="H20" s="221"/>
      <c r="I20" s="221"/>
      <c r="J20" s="37" t="s">
        <v>12</v>
      </c>
      <c r="K20" s="221" t="s">
        <v>13</v>
      </c>
      <c r="L20" s="221"/>
      <c r="M20" s="221"/>
      <c r="N20" s="221"/>
      <c r="O20" s="221" t="s">
        <v>14</v>
      </c>
      <c r="P20" s="221"/>
      <c r="Q20" s="37" t="s">
        <v>15</v>
      </c>
      <c r="R20" s="221" t="s">
        <v>16</v>
      </c>
      <c r="S20" s="221"/>
      <c r="T20" s="221" t="s">
        <v>17</v>
      </c>
      <c r="U20" s="221"/>
      <c r="V20" s="202" t="s">
        <v>18</v>
      </c>
    </row>
    <row r="21" spans="1:22" ht="42.75" customHeight="1" thickBot="1">
      <c r="A21" s="205"/>
      <c r="B21" s="131"/>
      <c r="C21" s="202"/>
      <c r="D21" s="4" t="s">
        <v>19</v>
      </c>
      <c r="E21" s="4" t="s">
        <v>20</v>
      </c>
      <c r="F21" s="4" t="s">
        <v>21</v>
      </c>
      <c r="G21" s="4" t="s">
        <v>19</v>
      </c>
      <c r="H21" s="4" t="s">
        <v>20</v>
      </c>
      <c r="I21" s="4" t="s">
        <v>21</v>
      </c>
      <c r="J21" s="4" t="s">
        <v>19</v>
      </c>
      <c r="K21" s="4" t="s">
        <v>22</v>
      </c>
      <c r="L21" s="4" t="s">
        <v>19</v>
      </c>
      <c r="M21" s="4" t="s">
        <v>20</v>
      </c>
      <c r="N21" s="4" t="s">
        <v>21</v>
      </c>
      <c r="O21" s="4" t="s">
        <v>19</v>
      </c>
      <c r="P21" s="4" t="s">
        <v>20</v>
      </c>
      <c r="Q21" s="4"/>
      <c r="R21" s="4" t="s">
        <v>19</v>
      </c>
      <c r="S21" s="4" t="s">
        <v>20</v>
      </c>
      <c r="T21" s="4" t="s">
        <v>19</v>
      </c>
      <c r="U21" s="4" t="s">
        <v>23</v>
      </c>
      <c r="V21" s="202"/>
    </row>
    <row r="22" spans="1:22" ht="15.75" thickBot="1">
      <c r="A22" s="5" t="s">
        <v>24</v>
      </c>
      <c r="B22" s="6"/>
      <c r="C22" s="68"/>
      <c r="D22" s="126"/>
      <c r="E22" s="47"/>
      <c r="F22" s="47"/>
      <c r="G22" s="126"/>
      <c r="H22" s="40"/>
      <c r="I22" s="40"/>
      <c r="J22" s="130"/>
      <c r="K22" s="116">
        <v>45292</v>
      </c>
      <c r="L22" s="129"/>
      <c r="M22" s="129"/>
      <c r="N22" s="129"/>
      <c r="O22" s="127"/>
      <c r="P22" s="127"/>
      <c r="Q22" s="127"/>
      <c r="R22" s="128">
        <v>21191.81</v>
      </c>
      <c r="S22" s="127"/>
      <c r="T22" s="127"/>
      <c r="U22" s="127"/>
      <c r="V22" s="9">
        <f t="shared" ref="V22:V33" si="0">L22+M22+N22+R22+S22+T22+U22</f>
        <v>21191.81</v>
      </c>
    </row>
    <row r="23" spans="1:22" ht="15.75" thickBot="1">
      <c r="A23" s="5" t="s">
        <v>25</v>
      </c>
      <c r="B23" s="117"/>
      <c r="C23" s="7"/>
      <c r="D23" s="126">
        <v>1008875.44</v>
      </c>
      <c r="E23" s="7"/>
      <c r="F23" s="7"/>
      <c r="G23" s="126"/>
      <c r="H23" s="48"/>
      <c r="I23" s="48"/>
      <c r="J23" s="126"/>
      <c r="K23" s="42">
        <v>45323</v>
      </c>
      <c r="L23" s="9"/>
      <c r="M23" s="9"/>
      <c r="N23" s="9"/>
      <c r="O23" s="10"/>
      <c r="P23" s="10"/>
      <c r="Q23" s="10"/>
      <c r="R23" s="10"/>
      <c r="S23" s="10"/>
      <c r="T23" s="10"/>
      <c r="U23" s="10"/>
      <c r="V23" s="9">
        <f t="shared" si="0"/>
        <v>0</v>
      </c>
    </row>
    <row r="24" spans="1:22" ht="15.75" thickBot="1">
      <c r="A24" s="5" t="s">
        <v>26</v>
      </c>
      <c r="B24" s="11"/>
      <c r="C24" s="7"/>
      <c r="D24" s="126"/>
      <c r="E24" s="7"/>
      <c r="F24" s="7"/>
      <c r="G24" s="126"/>
      <c r="H24" s="48"/>
      <c r="I24" s="48"/>
      <c r="J24" s="126"/>
      <c r="K24" s="42">
        <v>45352</v>
      </c>
      <c r="L24" s="9"/>
      <c r="M24" s="9"/>
      <c r="N24" s="9"/>
      <c r="O24" s="10"/>
      <c r="P24" s="10"/>
      <c r="Q24" s="10"/>
      <c r="R24" s="10"/>
      <c r="S24" s="9"/>
      <c r="T24" s="10"/>
      <c r="U24" s="10"/>
      <c r="V24" s="9">
        <f t="shared" si="0"/>
        <v>0</v>
      </c>
    </row>
    <row r="25" spans="1:22" ht="15.75" thickBot="1">
      <c r="A25" s="5" t="s">
        <v>27</v>
      </c>
      <c r="B25" s="11"/>
      <c r="C25" s="7"/>
      <c r="D25" s="126"/>
      <c r="E25" s="7"/>
      <c r="F25" s="7"/>
      <c r="G25" s="126">
        <v>1008875.44</v>
      </c>
      <c r="H25" s="48"/>
      <c r="I25" s="48"/>
      <c r="J25" s="126"/>
      <c r="K25" s="42">
        <v>45383</v>
      </c>
      <c r="L25" s="9"/>
      <c r="M25" s="9"/>
      <c r="N25" s="9"/>
      <c r="O25" s="10"/>
      <c r="P25" s="10"/>
      <c r="Q25" s="10"/>
      <c r="R25" s="8"/>
      <c r="S25" s="9"/>
      <c r="T25" s="8">
        <v>1008875.44</v>
      </c>
      <c r="U25" s="10"/>
      <c r="V25" s="9">
        <f t="shared" si="0"/>
        <v>1008875.44</v>
      </c>
    </row>
    <row r="26" spans="1:22" ht="15.75" thickBot="1">
      <c r="A26" s="5" t="s">
        <v>28</v>
      </c>
      <c r="B26" s="11"/>
      <c r="C26" s="7"/>
      <c r="D26" s="126"/>
      <c r="E26" s="7"/>
      <c r="F26" s="7"/>
      <c r="G26" s="126"/>
      <c r="H26" s="48"/>
      <c r="I26" s="48"/>
      <c r="J26" s="126"/>
      <c r="K26" s="42">
        <v>45413</v>
      </c>
      <c r="L26" s="9"/>
      <c r="M26" s="9"/>
      <c r="N26" s="9"/>
      <c r="O26" s="10"/>
      <c r="P26" s="10"/>
      <c r="Q26" s="10"/>
      <c r="R26" s="10"/>
      <c r="S26" s="10"/>
      <c r="T26" s="10"/>
      <c r="U26" s="10"/>
      <c r="V26" s="9">
        <f t="shared" si="0"/>
        <v>0</v>
      </c>
    </row>
    <row r="27" spans="1:22" ht="15.75" thickBot="1">
      <c r="A27" s="5" t="s">
        <v>29</v>
      </c>
      <c r="B27" s="11"/>
      <c r="C27" s="11"/>
      <c r="D27" s="126"/>
      <c r="E27" s="7"/>
      <c r="F27" s="7"/>
      <c r="G27" s="126"/>
      <c r="H27" s="48"/>
      <c r="I27" s="48"/>
      <c r="J27" s="126"/>
      <c r="K27" s="42">
        <v>45444</v>
      </c>
      <c r="L27" s="9"/>
      <c r="M27" s="9"/>
      <c r="N27" s="9"/>
      <c r="O27" s="10"/>
      <c r="P27" s="10"/>
      <c r="Q27" s="10"/>
      <c r="R27" s="10"/>
      <c r="S27" s="10"/>
      <c r="T27" s="10"/>
      <c r="U27" s="10"/>
      <c r="V27" s="9">
        <f t="shared" si="0"/>
        <v>0</v>
      </c>
    </row>
    <row r="28" spans="1:22" ht="15.75" thickBot="1">
      <c r="A28" s="5" t="s">
        <v>30</v>
      </c>
      <c r="B28" s="11"/>
      <c r="C28" s="7"/>
      <c r="D28" s="126"/>
      <c r="E28" s="7"/>
      <c r="F28" s="7"/>
      <c r="G28" s="126"/>
      <c r="H28" s="48"/>
      <c r="I28" s="48"/>
      <c r="J28" s="126"/>
      <c r="K28" s="42">
        <v>45474</v>
      </c>
      <c r="L28" s="9"/>
      <c r="M28" s="9"/>
      <c r="N28" s="9"/>
      <c r="O28" s="10"/>
      <c r="P28" s="10"/>
      <c r="Q28" s="10"/>
      <c r="R28" s="10"/>
      <c r="S28" s="10"/>
      <c r="T28" s="10"/>
      <c r="U28" s="10"/>
      <c r="V28" s="9">
        <f t="shared" si="0"/>
        <v>0</v>
      </c>
    </row>
    <row r="29" spans="1:22" ht="15.75" thickBot="1">
      <c r="A29" s="5" t="s">
        <v>31</v>
      </c>
      <c r="B29" s="11"/>
      <c r="C29" s="7"/>
      <c r="D29" s="126"/>
      <c r="E29" s="7"/>
      <c r="F29" s="7"/>
      <c r="G29" s="126"/>
      <c r="H29" s="48"/>
      <c r="I29" s="48"/>
      <c r="J29" s="126"/>
      <c r="K29" s="42">
        <v>45505</v>
      </c>
      <c r="L29" s="9"/>
      <c r="M29" s="9"/>
      <c r="N29" s="9"/>
      <c r="O29" s="10"/>
      <c r="P29" s="10"/>
      <c r="Q29" s="10"/>
      <c r="R29" s="10"/>
      <c r="S29" s="10"/>
      <c r="T29" s="10"/>
      <c r="U29" s="10"/>
      <c r="V29" s="9">
        <f t="shared" si="0"/>
        <v>0</v>
      </c>
    </row>
    <row r="30" spans="1:22" ht="15.75" thickBot="1">
      <c r="A30" s="5" t="s">
        <v>32</v>
      </c>
      <c r="B30" s="11"/>
      <c r="C30" s="7"/>
      <c r="D30" s="126"/>
      <c r="E30" s="7"/>
      <c r="F30" s="7"/>
      <c r="G30" s="126"/>
      <c r="H30" s="48"/>
      <c r="I30" s="48"/>
      <c r="J30" s="126"/>
      <c r="K30" s="42">
        <v>45536</v>
      </c>
      <c r="L30" s="9"/>
      <c r="M30" s="9"/>
      <c r="N30" s="9"/>
      <c r="O30" s="10"/>
      <c r="P30" s="10"/>
      <c r="Q30" s="10"/>
      <c r="R30" s="10"/>
      <c r="S30" s="10"/>
      <c r="T30" s="10"/>
      <c r="U30" s="10"/>
      <c r="V30" s="9">
        <f t="shared" si="0"/>
        <v>0</v>
      </c>
    </row>
    <row r="31" spans="1:22" ht="15.75" thickBot="1">
      <c r="A31" s="5" t="s">
        <v>33</v>
      </c>
      <c r="B31" s="11"/>
      <c r="C31" s="11"/>
      <c r="D31" s="126"/>
      <c r="E31" s="7"/>
      <c r="F31" s="7"/>
      <c r="G31" s="126"/>
      <c r="H31" s="48"/>
      <c r="I31" s="48"/>
      <c r="J31" s="126"/>
      <c r="K31" s="42">
        <v>45566</v>
      </c>
      <c r="L31" s="9"/>
      <c r="M31" s="9"/>
      <c r="N31" s="9"/>
      <c r="O31" s="10"/>
      <c r="P31" s="10"/>
      <c r="Q31" s="10"/>
      <c r="R31" s="10"/>
      <c r="S31" s="9"/>
      <c r="T31" s="10"/>
      <c r="U31" s="10"/>
      <c r="V31" s="9">
        <f t="shared" si="0"/>
        <v>0</v>
      </c>
    </row>
    <row r="32" spans="1:22" ht="15.75" thickBot="1">
      <c r="A32" s="5" t="s">
        <v>34</v>
      </c>
      <c r="B32" s="11"/>
      <c r="C32" s="7"/>
      <c r="D32" s="7"/>
      <c r="E32" s="7"/>
      <c r="F32" s="7"/>
      <c r="G32" s="126"/>
      <c r="H32" s="48"/>
      <c r="I32" s="48"/>
      <c r="J32" s="126"/>
      <c r="K32" s="42">
        <v>45597</v>
      </c>
      <c r="L32" s="9"/>
      <c r="M32" s="9"/>
      <c r="N32" s="9"/>
      <c r="O32" s="10"/>
      <c r="P32" s="10"/>
      <c r="Q32" s="10"/>
      <c r="R32" s="10"/>
      <c r="S32" s="10"/>
      <c r="T32" s="10"/>
      <c r="U32" s="10"/>
      <c r="V32" s="9">
        <f t="shared" si="0"/>
        <v>0</v>
      </c>
    </row>
    <row r="33" spans="1:23" ht="15.75" thickBot="1">
      <c r="A33" s="13" t="s">
        <v>35</v>
      </c>
      <c r="B33" s="11"/>
      <c r="C33" s="11"/>
      <c r="D33" s="7"/>
      <c r="E33" s="7"/>
      <c r="F33" s="7"/>
      <c r="G33" s="12"/>
      <c r="H33" s="48"/>
      <c r="I33" s="48"/>
      <c r="J33" s="126"/>
      <c r="K33" s="42">
        <v>45627</v>
      </c>
      <c r="L33" s="9"/>
      <c r="M33" s="9"/>
      <c r="N33" s="9"/>
      <c r="O33" s="10"/>
      <c r="P33" s="10"/>
      <c r="Q33" s="10"/>
      <c r="R33" s="10"/>
      <c r="S33" s="10"/>
      <c r="T33" s="10"/>
      <c r="U33" s="10"/>
      <c r="V33" s="9">
        <f t="shared" si="0"/>
        <v>0</v>
      </c>
    </row>
    <row r="34" spans="1:23" ht="15.75" thickBot="1">
      <c r="A34" s="14"/>
      <c r="B34" s="15">
        <f t="shared" ref="B34:J34" si="1">SUM(B22:B33)</f>
        <v>0</v>
      </c>
      <c r="C34" s="15">
        <f t="shared" si="1"/>
        <v>0</v>
      </c>
      <c r="D34" s="15">
        <f t="shared" si="1"/>
        <v>1008875.44</v>
      </c>
      <c r="E34" s="15">
        <f t="shared" si="1"/>
        <v>0</v>
      </c>
      <c r="F34" s="15">
        <f t="shared" si="1"/>
        <v>0</v>
      </c>
      <c r="G34" s="15">
        <f t="shared" si="1"/>
        <v>1008875.44</v>
      </c>
      <c r="H34" s="15">
        <f t="shared" si="1"/>
        <v>0</v>
      </c>
      <c r="I34" s="15">
        <f t="shared" si="1"/>
        <v>0</v>
      </c>
      <c r="J34" s="15">
        <f t="shared" si="1"/>
        <v>0</v>
      </c>
      <c r="K34" s="15"/>
      <c r="L34" s="15">
        <f t="shared" ref="L34:V34" si="2">SUM(L22:L33)</f>
        <v>0</v>
      </c>
      <c r="M34" s="15">
        <f t="shared" si="2"/>
        <v>0</v>
      </c>
      <c r="N34" s="15">
        <f t="shared" si="2"/>
        <v>0</v>
      </c>
      <c r="O34" s="15">
        <f t="shared" si="2"/>
        <v>0</v>
      </c>
      <c r="P34" s="15">
        <f t="shared" si="2"/>
        <v>0</v>
      </c>
      <c r="Q34" s="15">
        <f t="shared" si="2"/>
        <v>0</v>
      </c>
      <c r="R34" s="15">
        <f t="shared" si="2"/>
        <v>21191.81</v>
      </c>
      <c r="S34" s="15">
        <f t="shared" si="2"/>
        <v>0</v>
      </c>
      <c r="T34" s="15">
        <f t="shared" si="2"/>
        <v>1008875.44</v>
      </c>
      <c r="U34" s="15">
        <f t="shared" si="2"/>
        <v>0</v>
      </c>
      <c r="V34" s="15">
        <f t="shared" si="2"/>
        <v>1030067.25</v>
      </c>
    </row>
    <row r="35" spans="1:23" ht="12" customHeight="1">
      <c r="A35" s="104"/>
      <c r="B35" s="104"/>
      <c r="C35" s="16"/>
      <c r="D35" s="104"/>
      <c r="E35" s="104"/>
      <c r="F35" s="104"/>
      <c r="G35" s="104"/>
      <c r="H35" s="104"/>
      <c r="I35" s="104"/>
      <c r="J35" s="104"/>
      <c r="K35" s="104"/>
      <c r="L35" s="104"/>
      <c r="M35" s="104"/>
      <c r="N35" s="104"/>
      <c r="O35" s="104"/>
      <c r="P35" s="104"/>
      <c r="Q35" s="104"/>
      <c r="R35" s="104"/>
      <c r="S35" s="104"/>
      <c r="T35" s="104"/>
      <c r="U35" s="104"/>
      <c r="V35" s="104"/>
    </row>
    <row r="36" spans="1:23" ht="45.75" customHeight="1">
      <c r="A36" s="209" t="s">
        <v>36</v>
      </c>
      <c r="B36" s="209"/>
      <c r="C36" s="209"/>
      <c r="D36" s="209"/>
      <c r="E36" s="209"/>
      <c r="F36" s="104"/>
      <c r="G36" s="104"/>
      <c r="H36" s="104"/>
      <c r="I36" s="104"/>
      <c r="J36" s="104"/>
      <c r="K36" s="104"/>
      <c r="L36" s="104"/>
      <c r="M36" s="104"/>
      <c r="N36" s="104"/>
      <c r="O36" s="104"/>
      <c r="P36" s="104"/>
      <c r="Q36" s="104"/>
      <c r="R36" s="104"/>
      <c r="S36" s="104"/>
      <c r="T36" s="104"/>
      <c r="U36" s="104"/>
      <c r="V36" s="104"/>
      <c r="W36" s="104"/>
    </row>
    <row r="37" spans="1:23" ht="15" customHeight="1">
      <c r="A37" s="210" t="s">
        <v>37</v>
      </c>
      <c r="B37" s="210"/>
      <c r="C37" s="210"/>
      <c r="D37" s="210"/>
      <c r="E37" s="210"/>
      <c r="F37" s="104"/>
      <c r="G37" s="104"/>
      <c r="H37" s="104"/>
      <c r="I37" s="104"/>
      <c r="J37" s="104"/>
      <c r="K37" s="104"/>
      <c r="L37" s="104"/>
      <c r="M37" s="104"/>
      <c r="N37" s="104"/>
      <c r="O37" s="104"/>
      <c r="P37" s="104"/>
      <c r="Q37" s="104"/>
      <c r="R37" s="104"/>
      <c r="S37" s="104"/>
      <c r="T37" s="104"/>
      <c r="U37" s="104"/>
      <c r="V37" s="104"/>
      <c r="W37" s="104"/>
    </row>
    <row r="38" spans="1:23" ht="30.75" customHeight="1">
      <c r="A38" s="208" t="s">
        <v>38</v>
      </c>
      <c r="B38" s="208"/>
      <c r="C38" s="208"/>
      <c r="D38" s="208"/>
      <c r="E38" s="208"/>
      <c r="F38" s="104"/>
      <c r="G38" s="104"/>
      <c r="H38" s="104"/>
      <c r="I38" s="104"/>
      <c r="J38" s="104"/>
      <c r="K38" s="104"/>
      <c r="L38" s="104"/>
      <c r="M38" s="104"/>
      <c r="N38" s="104"/>
      <c r="O38" s="104"/>
      <c r="P38" s="104"/>
      <c r="Q38" s="104"/>
      <c r="R38" s="104"/>
      <c r="S38" s="104"/>
      <c r="T38" s="104"/>
      <c r="U38" s="104"/>
      <c r="V38" s="104"/>
    </row>
    <row r="39" spans="1:23" ht="15" customHeight="1">
      <c r="A39" s="208" t="s">
        <v>39</v>
      </c>
      <c r="B39" s="208"/>
      <c r="C39" s="208"/>
      <c r="D39" s="208"/>
      <c r="E39" s="208"/>
      <c r="F39" s="104"/>
      <c r="G39" s="104"/>
      <c r="H39" s="104"/>
      <c r="I39" s="104"/>
      <c r="J39" s="104"/>
      <c r="K39" s="104"/>
      <c r="L39" s="104"/>
      <c r="M39" s="104"/>
      <c r="N39" s="104"/>
      <c r="O39" s="104"/>
      <c r="P39" s="104"/>
      <c r="Q39" s="104"/>
      <c r="R39" s="104"/>
      <c r="S39" s="104"/>
      <c r="T39" s="104"/>
      <c r="U39" s="104"/>
      <c r="V39" s="104"/>
    </row>
    <row r="40" spans="1:23" ht="15" customHeight="1">
      <c r="A40" s="208" t="s">
        <v>40</v>
      </c>
      <c r="B40" s="208"/>
      <c r="C40" s="208"/>
      <c r="D40" s="208"/>
      <c r="E40" s="208"/>
      <c r="F40" s="104"/>
      <c r="G40" s="104"/>
      <c r="H40" s="104"/>
      <c r="I40" s="104"/>
      <c r="J40" s="104"/>
      <c r="K40" s="104"/>
      <c r="L40" s="104"/>
      <c r="M40" s="104"/>
      <c r="N40" s="104"/>
      <c r="O40" s="104"/>
      <c r="P40" s="104"/>
      <c r="Q40" s="104"/>
      <c r="R40" s="104"/>
      <c r="S40" s="104"/>
      <c r="T40" s="104"/>
      <c r="U40" s="104"/>
      <c r="V40" s="104"/>
    </row>
    <row r="41" spans="1:23" ht="15" customHeight="1">
      <c r="A41" s="208" t="s">
        <v>41</v>
      </c>
      <c r="B41" s="208"/>
      <c r="C41" s="208"/>
      <c r="D41" s="208"/>
      <c r="E41" s="208"/>
      <c r="F41" s="104"/>
      <c r="G41" s="104"/>
      <c r="H41" s="104"/>
      <c r="I41" s="104"/>
      <c r="J41" s="104"/>
      <c r="K41" s="104"/>
      <c r="L41" s="104"/>
      <c r="M41" s="104"/>
      <c r="N41" s="104"/>
      <c r="O41" s="104"/>
      <c r="P41" s="104"/>
      <c r="Q41" s="104"/>
      <c r="R41" s="104"/>
      <c r="S41" s="104"/>
      <c r="T41" s="104"/>
      <c r="U41" s="104"/>
      <c r="V41" s="104"/>
    </row>
    <row r="42" spans="1:23" ht="15" customHeight="1">
      <c r="A42" s="208" t="s">
        <v>42</v>
      </c>
      <c r="B42" s="208"/>
      <c r="C42" s="208"/>
      <c r="D42" s="208"/>
      <c r="E42" s="208"/>
      <c r="F42" s="104"/>
      <c r="G42" s="104"/>
      <c r="H42" s="104"/>
      <c r="I42" s="104"/>
      <c r="J42" s="104"/>
      <c r="K42" s="104"/>
      <c r="L42" s="104"/>
      <c r="M42" s="104"/>
      <c r="N42" s="104"/>
      <c r="O42" s="104"/>
      <c r="P42" s="104"/>
      <c r="Q42" s="104"/>
      <c r="R42" s="104"/>
      <c r="S42" s="104"/>
      <c r="T42" s="104"/>
      <c r="U42" s="104"/>
      <c r="V42" s="104"/>
    </row>
    <row r="43" spans="1:23">
      <c r="A43" s="104"/>
      <c r="B43" s="104"/>
      <c r="C43" s="16"/>
      <c r="D43" s="104"/>
      <c r="E43" s="104"/>
      <c r="F43" s="104"/>
      <c r="G43" s="104"/>
      <c r="H43" s="104"/>
      <c r="I43" s="104"/>
      <c r="J43" s="104"/>
      <c r="K43" s="104"/>
      <c r="L43" s="104"/>
      <c r="M43" s="104"/>
      <c r="N43" s="104"/>
      <c r="O43" s="104"/>
      <c r="P43" s="104"/>
      <c r="Q43" s="104"/>
      <c r="R43" s="104"/>
      <c r="S43" s="104"/>
      <c r="T43" s="104"/>
      <c r="U43" s="104"/>
      <c r="V43" s="104"/>
    </row>
    <row r="44" spans="1:23" ht="15.75" customHeight="1">
      <c r="A44" s="209" t="s">
        <v>43</v>
      </c>
      <c r="B44" s="209"/>
      <c r="C44" s="209"/>
      <c r="D44" s="209"/>
      <c r="E44" s="209"/>
      <c r="F44" s="209"/>
      <c r="G44" s="209"/>
      <c r="H44" s="209"/>
      <c r="I44" s="209"/>
      <c r="J44" s="209"/>
      <c r="K44" s="209"/>
      <c r="L44" s="104"/>
      <c r="M44" s="104"/>
      <c r="N44" s="104"/>
      <c r="O44" s="104"/>
      <c r="P44" s="104"/>
      <c r="Q44" s="104"/>
      <c r="R44" s="104"/>
      <c r="S44" s="104"/>
      <c r="T44" s="104"/>
      <c r="U44" s="104"/>
      <c r="V44" s="104"/>
    </row>
    <row r="45" spans="1:23" ht="51" customHeight="1">
      <c r="A45" s="210" t="s">
        <v>37</v>
      </c>
      <c r="B45" s="210"/>
      <c r="C45" s="210"/>
      <c r="D45" s="210"/>
      <c r="E45" s="210"/>
      <c r="F45" s="109" t="s">
        <v>44</v>
      </c>
      <c r="G45" s="109" t="s">
        <v>45</v>
      </c>
      <c r="H45" s="109" t="s">
        <v>46</v>
      </c>
      <c r="I45" s="109" t="s">
        <v>167</v>
      </c>
      <c r="J45" s="109" t="s">
        <v>166</v>
      </c>
      <c r="K45" s="109" t="s">
        <v>49</v>
      </c>
      <c r="L45" s="104"/>
      <c r="M45" s="104"/>
      <c r="N45" s="104"/>
      <c r="O45" s="104"/>
      <c r="P45" s="104"/>
      <c r="Q45" s="104"/>
      <c r="R45" s="104"/>
      <c r="S45" s="104"/>
      <c r="T45" s="104"/>
      <c r="U45" s="104"/>
      <c r="V45" s="104"/>
    </row>
    <row r="46" spans="1:23" ht="15" customHeight="1">
      <c r="A46" s="208" t="s">
        <v>50</v>
      </c>
      <c r="B46" s="208"/>
      <c r="C46" s="208"/>
      <c r="D46" s="208"/>
      <c r="E46" s="208"/>
      <c r="F46" s="113"/>
      <c r="G46" s="108"/>
      <c r="H46" s="108"/>
      <c r="I46" s="123"/>
      <c r="J46" s="123"/>
      <c r="K46" s="113"/>
      <c r="L46" s="104"/>
      <c r="M46" s="104"/>
      <c r="N46" s="104"/>
      <c r="O46" s="104"/>
      <c r="P46" s="103"/>
      <c r="Q46" s="104"/>
      <c r="R46" s="104"/>
      <c r="S46" s="104"/>
      <c r="T46" s="104"/>
      <c r="U46" s="104"/>
      <c r="V46" s="104"/>
    </row>
    <row r="47" spans="1:23" ht="15" customHeight="1">
      <c r="A47" s="208" t="s">
        <v>54</v>
      </c>
      <c r="B47" s="208"/>
      <c r="C47" s="208"/>
      <c r="D47" s="208"/>
      <c r="E47" s="208"/>
      <c r="F47" s="125"/>
      <c r="G47" s="110"/>
      <c r="H47" s="110"/>
      <c r="I47" s="91"/>
      <c r="J47" s="91"/>
      <c r="K47" s="125"/>
      <c r="L47" s="104"/>
      <c r="M47" s="104"/>
      <c r="N47" s="104"/>
      <c r="O47" s="104"/>
      <c r="P47" s="103"/>
      <c r="Q47" s="104"/>
      <c r="R47" s="104"/>
      <c r="S47" s="104"/>
      <c r="T47" s="104"/>
      <c r="U47" s="104"/>
      <c r="V47" s="104"/>
    </row>
    <row r="48" spans="1:23" ht="45.75" customHeight="1">
      <c r="A48" s="208" t="s">
        <v>56</v>
      </c>
      <c r="B48" s="208"/>
      <c r="C48" s="208"/>
      <c r="D48" s="208"/>
      <c r="E48" s="208"/>
      <c r="F48" s="124"/>
      <c r="G48" s="110"/>
      <c r="H48" s="23"/>
      <c r="I48" s="21"/>
      <c r="J48" s="21"/>
      <c r="K48" s="110"/>
      <c r="L48" s="104"/>
      <c r="M48" s="104"/>
      <c r="N48" s="104"/>
      <c r="O48" s="104"/>
      <c r="P48" s="103"/>
      <c r="Q48" s="104"/>
      <c r="R48" s="104"/>
      <c r="S48" s="104"/>
      <c r="T48" s="104"/>
      <c r="U48" s="104"/>
      <c r="V48" s="104"/>
    </row>
    <row r="49" spans="1:22" ht="45.75" customHeight="1">
      <c r="A49" s="208" t="s">
        <v>60</v>
      </c>
      <c r="B49" s="208"/>
      <c r="C49" s="208"/>
      <c r="D49" s="208"/>
      <c r="E49" s="208"/>
      <c r="F49" s="124"/>
      <c r="G49" s="110"/>
      <c r="H49" s="23"/>
      <c r="I49" s="21"/>
      <c r="J49" s="21"/>
      <c r="K49" s="105"/>
      <c r="L49" s="104"/>
      <c r="M49" s="104"/>
      <c r="N49" s="104"/>
      <c r="O49" s="104"/>
      <c r="P49" s="103"/>
      <c r="Q49" s="104"/>
      <c r="R49" s="104"/>
      <c r="S49" s="104"/>
      <c r="T49" s="104"/>
      <c r="U49" s="104"/>
      <c r="V49" s="104"/>
    </row>
    <row r="50" spans="1:22" ht="15" customHeight="1">
      <c r="A50" s="208" t="s">
        <v>165</v>
      </c>
      <c r="B50" s="208"/>
      <c r="C50" s="208"/>
      <c r="D50" s="208"/>
      <c r="E50" s="208"/>
      <c r="F50" s="113"/>
      <c r="G50" s="113"/>
      <c r="H50" s="108"/>
      <c r="I50" s="123"/>
      <c r="J50" s="123"/>
      <c r="K50" s="108"/>
      <c r="L50" s="104"/>
      <c r="M50" s="104"/>
      <c r="N50" s="104"/>
      <c r="O50" s="104"/>
      <c r="P50" s="103"/>
      <c r="Q50" s="104"/>
      <c r="R50" s="104"/>
      <c r="S50" s="104"/>
      <c r="T50" s="104"/>
      <c r="U50" s="104"/>
      <c r="V50" s="104"/>
    </row>
    <row r="51" spans="1:22" ht="15" customHeight="1">
      <c r="A51" s="208" t="s">
        <v>61</v>
      </c>
      <c r="B51" s="208"/>
      <c r="C51" s="208"/>
      <c r="D51" s="208"/>
      <c r="E51" s="208"/>
      <c r="F51" s="113"/>
      <c r="G51" s="113"/>
      <c r="H51" s="108"/>
      <c r="I51" s="123"/>
      <c r="J51" s="123"/>
      <c r="K51" s="108"/>
      <c r="L51" s="104"/>
      <c r="M51" s="104"/>
      <c r="N51" s="104"/>
      <c r="O51" s="104"/>
      <c r="P51" s="103"/>
      <c r="Q51" s="104"/>
      <c r="R51" s="104"/>
      <c r="S51" s="104"/>
      <c r="T51" s="104"/>
      <c r="U51" s="104"/>
      <c r="V51" s="104"/>
    </row>
    <row r="52" spans="1:22" ht="15" customHeight="1">
      <c r="A52" s="213" t="s">
        <v>62</v>
      </c>
      <c r="B52" s="213"/>
      <c r="C52" s="213"/>
      <c r="D52" s="213"/>
      <c r="E52" s="213"/>
      <c r="F52" s="122">
        <f>SUM(F46:F51)</f>
        <v>0</v>
      </c>
      <c r="G52" s="25"/>
      <c r="H52" s="25"/>
      <c r="I52" s="25"/>
      <c r="J52" s="25"/>
      <c r="K52" s="25"/>
      <c r="L52" s="104"/>
      <c r="M52" s="104"/>
      <c r="N52" s="104"/>
      <c r="O52" s="104"/>
      <c r="P52" s="103"/>
      <c r="Q52" s="104"/>
      <c r="R52" s="104"/>
      <c r="S52" s="104"/>
      <c r="T52" s="104"/>
      <c r="U52" s="104"/>
      <c r="V52" s="104"/>
    </row>
    <row r="53" spans="1:22" ht="15" customHeight="1">
      <c r="A53" s="211" t="s">
        <v>63</v>
      </c>
      <c r="B53" s="211"/>
      <c r="C53" s="211"/>
      <c r="D53" s="211"/>
      <c r="E53" s="211"/>
      <c r="F53" s="211"/>
      <c r="G53" s="211"/>
      <c r="H53" s="211"/>
      <c r="I53" s="103"/>
      <c r="J53" s="103"/>
      <c r="K53" s="103"/>
      <c r="L53" s="103"/>
      <c r="M53" s="103"/>
      <c r="N53" s="103"/>
      <c r="O53" s="103"/>
      <c r="P53" s="104"/>
      <c r="Q53" s="104"/>
      <c r="R53" s="104"/>
      <c r="S53" s="104"/>
      <c r="T53" s="104"/>
      <c r="U53" s="104"/>
      <c r="V53" s="104"/>
    </row>
    <row r="54" spans="1:22" ht="15.75" thickBot="1">
      <c r="A54" s="214"/>
      <c r="B54" s="214"/>
      <c r="C54" s="214"/>
      <c r="D54" s="214"/>
      <c r="E54" s="214"/>
      <c r="F54" s="214"/>
      <c r="G54" s="214"/>
      <c r="H54" s="214"/>
      <c r="I54" s="214"/>
      <c r="J54" s="214"/>
      <c r="K54" s="214"/>
      <c r="L54" s="214"/>
      <c r="M54" s="214"/>
      <c r="N54" s="214"/>
      <c r="O54" s="214"/>
      <c r="P54" s="104"/>
      <c r="Q54" s="104"/>
      <c r="R54" s="104"/>
      <c r="S54" s="104"/>
      <c r="T54" s="104"/>
      <c r="U54" s="104"/>
      <c r="V54" s="104"/>
    </row>
    <row r="55" spans="1:22" ht="44.25" customHeight="1" thickBot="1">
      <c r="A55" s="215" t="s">
        <v>164</v>
      </c>
      <c r="B55" s="215"/>
      <c r="C55" s="215"/>
      <c r="D55" s="215"/>
      <c r="E55" s="215"/>
      <c r="F55" s="215"/>
      <c r="G55" s="215"/>
      <c r="H55" s="215"/>
      <c r="I55" s="215"/>
      <c r="J55" s="215"/>
      <c r="K55" s="215"/>
      <c r="L55" s="227"/>
      <c r="M55" s="227"/>
      <c r="N55" s="227"/>
      <c r="O55" s="227"/>
      <c r="P55" s="104"/>
      <c r="Q55" s="104"/>
      <c r="R55" s="104"/>
      <c r="S55" s="104"/>
      <c r="T55" s="104"/>
      <c r="U55" s="104"/>
      <c r="V55" s="104"/>
    </row>
    <row r="56" spans="1:22" ht="44.25" customHeight="1" thickBot="1">
      <c r="A56" s="215"/>
      <c r="B56" s="215"/>
      <c r="C56" s="215"/>
      <c r="D56" s="215"/>
      <c r="E56" s="215"/>
      <c r="F56" s="215"/>
      <c r="G56" s="215"/>
      <c r="H56" s="215"/>
      <c r="I56" s="215"/>
      <c r="J56" s="215"/>
      <c r="K56" s="215"/>
      <c r="L56" s="227"/>
      <c r="M56" s="227"/>
      <c r="N56" s="227"/>
      <c r="O56" s="227"/>
      <c r="P56" s="104"/>
      <c r="Q56" s="104"/>
      <c r="R56" s="104"/>
      <c r="S56" s="104"/>
      <c r="T56" s="104"/>
      <c r="U56" s="104"/>
      <c r="V56" s="104"/>
    </row>
    <row r="57" spans="1:22">
      <c r="A57" s="104"/>
      <c r="B57" s="104"/>
      <c r="C57" s="16"/>
      <c r="D57" s="104"/>
      <c r="E57" s="104"/>
      <c r="F57" s="104"/>
      <c r="G57" s="104"/>
      <c r="H57" s="104"/>
      <c r="I57" s="104"/>
      <c r="J57" s="104"/>
      <c r="K57" s="104"/>
      <c r="L57" s="104"/>
      <c r="M57" s="104"/>
      <c r="N57" s="104"/>
      <c r="O57" s="104"/>
      <c r="P57" s="104"/>
      <c r="Q57" s="104"/>
      <c r="R57" s="104"/>
      <c r="S57" s="104"/>
      <c r="T57" s="104"/>
      <c r="U57" s="104"/>
      <c r="V57" s="104"/>
    </row>
    <row r="58" spans="1:22" ht="15" customHeight="1">
      <c r="A58" s="211" t="s">
        <v>80</v>
      </c>
      <c r="B58" s="211"/>
      <c r="C58" s="211"/>
      <c r="D58" s="211"/>
      <c r="E58" s="211"/>
      <c r="F58" s="211"/>
      <c r="G58" s="211"/>
      <c r="H58" s="211"/>
      <c r="I58" s="218"/>
      <c r="J58" s="218"/>
      <c r="K58" s="218"/>
      <c r="L58" s="104"/>
      <c r="M58" s="104"/>
      <c r="N58" s="104"/>
      <c r="O58" s="104"/>
      <c r="P58" s="104"/>
      <c r="Q58" s="104"/>
      <c r="R58" s="104"/>
      <c r="S58" s="104"/>
      <c r="T58" s="104"/>
      <c r="U58" s="104"/>
      <c r="V58" s="104"/>
    </row>
    <row r="59" spans="1:22">
      <c r="A59" s="104"/>
      <c r="B59" s="104"/>
      <c r="C59" s="16"/>
      <c r="D59" s="104"/>
      <c r="E59" s="104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104"/>
      <c r="Q59" s="104"/>
      <c r="R59" s="104"/>
      <c r="S59" s="104"/>
      <c r="T59" s="104"/>
      <c r="U59" s="104"/>
      <c r="V59" s="104"/>
    </row>
    <row r="60" spans="1:22">
      <c r="A60" s="104"/>
      <c r="B60" s="104"/>
      <c r="C60" s="16"/>
      <c r="D60" s="104"/>
      <c r="E60" s="104"/>
      <c r="F60" s="104"/>
      <c r="G60" s="104"/>
      <c r="H60" s="104"/>
      <c r="I60" s="104"/>
      <c r="J60" s="104"/>
      <c r="K60" s="104"/>
      <c r="L60" s="104"/>
      <c r="M60" s="104"/>
      <c r="N60" s="104"/>
      <c r="O60" s="104"/>
      <c r="P60" s="104"/>
      <c r="Q60" s="104"/>
      <c r="R60" s="104"/>
      <c r="S60" s="104"/>
      <c r="T60" s="104"/>
      <c r="U60" s="104"/>
      <c r="V60" s="104"/>
    </row>
    <row r="61" spans="1:22">
      <c r="A61" s="104"/>
      <c r="B61" s="104"/>
      <c r="C61" s="16"/>
      <c r="D61" s="104"/>
      <c r="E61" s="104"/>
      <c r="F61" s="104"/>
      <c r="G61" s="104"/>
      <c r="H61" s="104"/>
      <c r="I61" s="104"/>
      <c r="J61" s="104"/>
      <c r="K61" s="104"/>
      <c r="L61" s="104"/>
      <c r="M61" s="104"/>
      <c r="N61" s="104"/>
      <c r="O61" s="104"/>
      <c r="P61" s="104"/>
      <c r="Q61" s="104"/>
      <c r="R61" s="104"/>
      <c r="S61" s="104"/>
      <c r="T61" s="104"/>
      <c r="U61" s="104"/>
      <c r="V61" s="104"/>
    </row>
    <row r="62" spans="1:22" ht="15" customHeight="1">
      <c r="A62" s="104"/>
      <c r="B62" s="104"/>
      <c r="C62" s="16"/>
      <c r="D62" s="212" t="s">
        <v>81</v>
      </c>
      <c r="E62" s="212"/>
      <c r="F62" s="212"/>
      <c r="I62" s="212" t="s">
        <v>82</v>
      </c>
      <c r="J62" s="212"/>
      <c r="K62" s="212"/>
      <c r="L62" s="212"/>
      <c r="M62" s="104"/>
      <c r="N62" s="104"/>
      <c r="O62" s="104"/>
      <c r="P62" s="104"/>
      <c r="Q62" s="104"/>
      <c r="R62" s="104"/>
      <c r="S62" s="104"/>
      <c r="T62" s="104"/>
      <c r="U62" s="104"/>
      <c r="V62" s="104"/>
    </row>
    <row r="63" spans="1:22" ht="32.25" customHeight="1">
      <c r="A63" s="104"/>
      <c r="B63" s="104"/>
      <c r="C63" s="16"/>
      <c r="D63" s="212" t="s">
        <v>83</v>
      </c>
      <c r="E63" s="212"/>
      <c r="F63" s="212"/>
      <c r="I63" s="212" t="s">
        <v>84</v>
      </c>
      <c r="J63" s="212"/>
      <c r="K63" s="212"/>
      <c r="L63" s="212"/>
      <c r="M63" s="104"/>
      <c r="N63" s="104"/>
      <c r="O63" s="104"/>
      <c r="P63" s="104"/>
      <c r="Q63" s="104"/>
      <c r="R63" s="104"/>
      <c r="S63" s="104"/>
      <c r="T63" s="104"/>
      <c r="U63" s="104"/>
      <c r="V63" s="104"/>
    </row>
    <row r="64" spans="1:22">
      <c r="A64" s="104"/>
      <c r="B64" s="104"/>
      <c r="C64" s="16"/>
      <c r="D64" s="104"/>
      <c r="E64" s="104"/>
      <c r="F64" s="104"/>
      <c r="G64" s="104"/>
      <c r="H64" s="104"/>
      <c r="I64" s="104"/>
      <c r="J64" s="104"/>
      <c r="K64" s="104"/>
      <c r="L64" s="104"/>
      <c r="M64" s="104"/>
      <c r="N64" s="104"/>
      <c r="O64" s="104"/>
      <c r="P64" s="104"/>
      <c r="Q64" s="104"/>
      <c r="R64" s="104"/>
      <c r="S64" s="104"/>
      <c r="T64" s="104"/>
      <c r="U64" s="104"/>
      <c r="V64" s="104"/>
    </row>
    <row r="65" spans="1:22">
      <c r="A65" s="104"/>
      <c r="B65" s="104"/>
      <c r="C65" s="16"/>
      <c r="D65" s="104"/>
      <c r="E65" s="104"/>
      <c r="F65" s="104"/>
      <c r="G65" s="104"/>
      <c r="H65" s="104"/>
      <c r="I65" s="104"/>
      <c r="J65" s="104"/>
      <c r="K65" s="104"/>
      <c r="L65" s="104"/>
      <c r="M65" s="104"/>
      <c r="N65" s="104"/>
      <c r="O65" s="104"/>
      <c r="P65" s="104"/>
      <c r="Q65" s="104"/>
      <c r="R65" s="104"/>
      <c r="S65" s="104"/>
      <c r="T65" s="104"/>
      <c r="U65" s="104"/>
      <c r="V65" s="104"/>
    </row>
    <row r="66" spans="1:22">
      <c r="A66" s="104"/>
      <c r="B66" s="104"/>
      <c r="C66" s="16"/>
      <c r="D66" s="104"/>
      <c r="E66" s="104"/>
      <c r="F66" s="104"/>
      <c r="G66" s="104"/>
      <c r="H66" s="104"/>
      <c r="I66" s="104"/>
      <c r="J66" s="104"/>
      <c r="K66" s="104"/>
      <c r="L66" s="104"/>
      <c r="M66" s="104"/>
      <c r="N66" s="104"/>
      <c r="O66" s="104"/>
      <c r="P66" s="104"/>
      <c r="Q66" s="104"/>
      <c r="R66" s="104"/>
      <c r="S66" s="104"/>
      <c r="T66" s="104"/>
      <c r="U66" s="104"/>
      <c r="V66" s="104"/>
    </row>
    <row r="67" spans="1:22">
      <c r="A67" s="104"/>
      <c r="B67" s="104"/>
      <c r="C67" s="16"/>
      <c r="D67" s="104"/>
      <c r="E67" s="104"/>
      <c r="F67" s="104"/>
      <c r="G67" s="104"/>
      <c r="H67" s="104"/>
      <c r="I67" s="104"/>
      <c r="J67" s="104"/>
      <c r="K67" s="104"/>
      <c r="L67" s="104"/>
      <c r="M67" s="104"/>
      <c r="N67" s="104"/>
      <c r="O67" s="104"/>
      <c r="P67" s="104"/>
      <c r="Q67" s="104"/>
      <c r="R67" s="104"/>
      <c r="S67" s="104"/>
      <c r="T67" s="104"/>
      <c r="U67" s="104"/>
      <c r="V67" s="104"/>
    </row>
    <row r="68" spans="1:22">
      <c r="A68" s="26"/>
      <c r="B68" s="26"/>
      <c r="C68" s="27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</row>
    <row r="69" spans="1:22">
      <c r="A69" s="26"/>
      <c r="B69" s="26"/>
      <c r="C69" s="27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</row>
    <row r="70" spans="1:22">
      <c r="A70" s="26"/>
      <c r="B70" s="26"/>
      <c r="C70" s="27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</row>
    <row r="71" spans="1:22">
      <c r="A71" s="26"/>
      <c r="B71" s="26"/>
      <c r="C71" s="27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</row>
    <row r="72" spans="1:22">
      <c r="A72" s="26"/>
      <c r="B72" s="26"/>
      <c r="C72" s="27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</row>
    <row r="73" spans="1:22">
      <c r="A73" s="26"/>
      <c r="B73" s="26"/>
      <c r="C73" s="27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</row>
    <row r="74" spans="1:22">
      <c r="A74" s="26"/>
      <c r="B74" s="26"/>
      <c r="C74" s="27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</row>
    <row r="75" spans="1:22">
      <c r="A75" s="26"/>
      <c r="B75" s="26"/>
      <c r="C75" s="27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</row>
    <row r="76" spans="1:22">
      <c r="A76" s="26"/>
      <c r="B76" s="26"/>
      <c r="C76" s="27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</row>
    <row r="77" spans="1:22">
      <c r="A77" s="26"/>
      <c r="B77" s="26"/>
      <c r="C77" s="27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</row>
    <row r="78" spans="1:22">
      <c r="A78" s="26"/>
      <c r="B78" s="26"/>
      <c r="C78" s="27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</row>
    <row r="79" spans="1:22">
      <c r="A79" s="26"/>
      <c r="B79" s="26"/>
      <c r="C79" s="27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</row>
    <row r="80" spans="1:22">
      <c r="A80" s="26"/>
      <c r="B80" s="26"/>
      <c r="C80" s="27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</row>
    <row r="81" spans="1:22">
      <c r="A81" s="26"/>
      <c r="B81" s="26"/>
      <c r="C81" s="27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</row>
    <row r="82" spans="1:22">
      <c r="A82" s="26"/>
      <c r="B82" s="26"/>
      <c r="C82" s="27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</row>
    <row r="83" spans="1:22">
      <c r="A83" s="26"/>
      <c r="B83" s="26"/>
      <c r="C83" s="27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</row>
    <row r="84" spans="1:22">
      <c r="A84" s="26"/>
      <c r="B84" s="26"/>
      <c r="C84" s="27"/>
      <c r="D84" s="26"/>
      <c r="E84" s="26"/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</row>
    <row r="85" spans="1:22">
      <c r="A85" s="26"/>
      <c r="B85" s="26"/>
      <c r="C85" s="27"/>
      <c r="D85" s="26"/>
      <c r="E85" s="26"/>
      <c r="F85" s="26"/>
      <c r="G85" s="26"/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</row>
    <row r="86" spans="1:22">
      <c r="A86" s="26"/>
      <c r="B86" s="26"/>
      <c r="C86" s="27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</row>
    <row r="87" spans="1:22">
      <c r="A87" s="26"/>
      <c r="B87" s="26"/>
      <c r="C87" s="27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</row>
    <row r="88" spans="1:22">
      <c r="A88" s="26"/>
      <c r="B88" s="26"/>
      <c r="C88" s="27"/>
      <c r="D88" s="26"/>
      <c r="E88" s="26"/>
      <c r="F88" s="26"/>
      <c r="G88" s="26"/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</row>
    <row r="89" spans="1:22">
      <c r="A89" s="26"/>
      <c r="B89" s="26"/>
      <c r="C89" s="27"/>
      <c r="D89" s="26"/>
      <c r="E89" s="26"/>
      <c r="F89" s="26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</row>
    <row r="90" spans="1:22">
      <c r="A90" s="26"/>
      <c r="B90" s="26"/>
      <c r="C90" s="27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</row>
    <row r="91" spans="1:22">
      <c r="A91" s="26"/>
      <c r="B91" s="26"/>
      <c r="C91" s="27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</row>
    <row r="92" spans="1:22">
      <c r="A92" s="26"/>
      <c r="B92" s="26"/>
      <c r="C92" s="27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</row>
    <row r="93" spans="1:22">
      <c r="A93" s="26"/>
      <c r="B93" s="26"/>
      <c r="C93" s="27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</row>
    <row r="94" spans="1:22">
      <c r="A94" s="26"/>
      <c r="B94" s="26"/>
      <c r="C94" s="27"/>
      <c r="D94" s="26"/>
      <c r="E94" s="26"/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</row>
    <row r="95" spans="1:22">
      <c r="A95" s="26"/>
      <c r="B95" s="26"/>
      <c r="C95" s="27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</row>
    <row r="96" spans="1:22">
      <c r="A96" s="26"/>
      <c r="B96" s="26"/>
      <c r="C96" s="27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</row>
    <row r="97" spans="1:22">
      <c r="A97" s="26"/>
      <c r="B97" s="26"/>
      <c r="C97" s="27"/>
      <c r="D97" s="26"/>
      <c r="E97" s="26"/>
      <c r="F97" s="26"/>
      <c r="G97" s="26"/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</row>
    <row r="98" spans="1:22">
      <c r="A98" s="26"/>
      <c r="B98" s="26"/>
      <c r="C98" s="27"/>
      <c r="D98" s="26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</row>
    <row r="99" spans="1:22">
      <c r="A99" s="26"/>
      <c r="B99" s="26"/>
      <c r="C99" s="27"/>
      <c r="D99" s="26"/>
      <c r="E99" s="26"/>
      <c r="F99" s="26"/>
      <c r="G99" s="26"/>
      <c r="H99" s="26"/>
      <c r="I99" s="26"/>
      <c r="J99" s="26"/>
      <c r="K99" s="26"/>
      <c r="L99" s="26"/>
      <c r="M99" s="26"/>
      <c r="N99" s="26"/>
      <c r="O99" s="26"/>
      <c r="P99" s="26"/>
      <c r="Q99" s="26"/>
      <c r="R99" s="26"/>
      <c r="S99" s="26"/>
      <c r="T99" s="26"/>
      <c r="U99" s="26"/>
      <c r="V99" s="26"/>
    </row>
    <row r="100" spans="1:22">
      <c r="A100" s="26"/>
      <c r="B100" s="26"/>
      <c r="C100" s="27"/>
      <c r="D100" s="26"/>
      <c r="E100" s="26"/>
      <c r="F100" s="26"/>
      <c r="G100" s="26"/>
      <c r="H100" s="26"/>
      <c r="I100" s="26"/>
      <c r="J100" s="26"/>
      <c r="K100" s="26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</row>
  </sheetData>
  <autoFilter ref="D21:U34" xr:uid="{00000000-0009-0000-0000-00000D000000}"/>
  <mergeCells count="50">
    <mergeCell ref="A52:E52"/>
    <mergeCell ref="A53:H53"/>
    <mergeCell ref="A54:O54"/>
    <mergeCell ref="A55:K56"/>
    <mergeCell ref="L55:O56"/>
    <mergeCell ref="D62:F62"/>
    <mergeCell ref="I62:L62"/>
    <mergeCell ref="D63:F63"/>
    <mergeCell ref="I63:L63"/>
    <mergeCell ref="A58:K58"/>
    <mergeCell ref="A41:E41"/>
    <mergeCell ref="A42:E42"/>
    <mergeCell ref="A44:K44"/>
    <mergeCell ref="A45:E45"/>
    <mergeCell ref="A46:E46"/>
    <mergeCell ref="A47:E47"/>
    <mergeCell ref="A48:E48"/>
    <mergeCell ref="A49:E49"/>
    <mergeCell ref="A50:E50"/>
    <mergeCell ref="A51:E51"/>
    <mergeCell ref="A19:A21"/>
    <mergeCell ref="C19:V19"/>
    <mergeCell ref="C20:C21"/>
    <mergeCell ref="D20:F20"/>
    <mergeCell ref="G20:I20"/>
    <mergeCell ref="K20:N20"/>
    <mergeCell ref="O20:P20"/>
    <mergeCell ref="R20:S20"/>
    <mergeCell ref="T20:U20"/>
    <mergeCell ref="V20:V21"/>
    <mergeCell ref="A36:E36"/>
    <mergeCell ref="A37:E37"/>
    <mergeCell ref="A38:E38"/>
    <mergeCell ref="A39:E39"/>
    <mergeCell ref="A40:E40"/>
    <mergeCell ref="A14:V14"/>
    <mergeCell ref="A15:O15"/>
    <mergeCell ref="A16:V16"/>
    <mergeCell ref="A17:V17"/>
    <mergeCell ref="A18:V18"/>
    <mergeCell ref="A1:V1"/>
    <mergeCell ref="A3:V3"/>
    <mergeCell ref="A5:V5"/>
    <mergeCell ref="A6:N6"/>
    <mergeCell ref="A7:N7"/>
    <mergeCell ref="A8:V8"/>
    <mergeCell ref="A9:N9"/>
    <mergeCell ref="A10:N10"/>
    <mergeCell ref="A11:V11"/>
    <mergeCell ref="A13:V13"/>
  </mergeCells>
  <pageMargins left="0.51180555555555596" right="0.51180555555555596" top="0.59583333333333299" bottom="0.55138888888888904" header="0.511811023622047" footer="0.31527777777777799"/>
  <pageSetup paperSize="9" scale="41" fitToHeight="0" orientation="landscape" horizontalDpi="300" verticalDpi="300" r:id="rId1"/>
  <headerFooter>
    <oddFooter>&amp;LÁrea Responsável: SUPECC/SGI/SES&amp;RPág &amp;P de &amp;N - &amp;D</oddFooter>
  </headerFooter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9646FB-C581-435C-A961-6E93C077BFE9}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2365BC-E200-4E64-9A8F-B3D710C393FA}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5A382-396E-4991-866E-AABA11A09FAF}">
  <sheetPr>
    <tabColor rgb="FF2F5597"/>
    <pageSetUpPr fitToPage="1"/>
  </sheetPr>
  <dimension ref="A1:Y99"/>
  <sheetViews>
    <sheetView topLeftCell="A46" zoomScaleNormal="100" workbookViewId="0">
      <selection activeCell="A3" sqref="A3:V3"/>
    </sheetView>
  </sheetViews>
  <sheetFormatPr defaultColWidth="8.7109375" defaultRowHeight="15"/>
  <cols>
    <col min="1" max="1" width="10.7109375" customWidth="1"/>
    <col min="2" max="2" width="14.28515625" customWidth="1"/>
    <col min="3" max="3" width="16.28515625" style="28" customWidth="1"/>
    <col min="4" max="7" width="16.28515625" customWidth="1"/>
    <col min="8" max="8" width="18.42578125" customWidth="1"/>
    <col min="9" max="10" width="16.28515625" customWidth="1"/>
    <col min="11" max="11" width="16.5703125" customWidth="1"/>
    <col min="12" max="20" width="15.85546875" customWidth="1"/>
    <col min="21" max="21" width="19.28515625" customWidth="1"/>
    <col min="22" max="22" width="28.85546875" customWidth="1"/>
    <col min="23" max="23" width="16.7109375" customWidth="1"/>
  </cols>
  <sheetData>
    <row r="1" spans="1:25" ht="36" customHeight="1">
      <c r="A1" s="200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00"/>
    </row>
    <row r="2" spans="1: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</row>
    <row r="3" spans="1:25">
      <c r="A3" s="201" t="s">
        <v>1</v>
      </c>
      <c r="B3" s="201"/>
      <c r="C3" s="201"/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201"/>
      <c r="S3" s="201"/>
      <c r="T3" s="201"/>
      <c r="U3" s="201"/>
      <c r="V3" s="201"/>
      <c r="W3" s="107"/>
      <c r="X3" s="107"/>
      <c r="Y3" s="107"/>
    </row>
    <row r="4" spans="1: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</row>
    <row r="5" spans="1:25" ht="18" customHeight="1">
      <c r="A5" s="196" t="s">
        <v>2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196"/>
      <c r="R5" s="196"/>
      <c r="S5" s="196"/>
      <c r="T5" s="196"/>
      <c r="U5" s="196"/>
      <c r="V5" s="196"/>
      <c r="W5" s="107"/>
      <c r="X5" s="107"/>
      <c r="Y5" s="107"/>
    </row>
    <row r="6" spans="1:25" ht="16.5" customHeight="1">
      <c r="A6" s="197" t="s">
        <v>3</v>
      </c>
      <c r="B6" s="197"/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7"/>
      <c r="N6" s="19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</row>
    <row r="7" spans="1:25" ht="16.5" customHeight="1">
      <c r="A7" s="198"/>
      <c r="B7" s="198"/>
      <c r="C7" s="198"/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07"/>
      <c r="P7" s="107"/>
      <c r="Q7" s="107"/>
      <c r="R7" s="107"/>
      <c r="S7" s="107"/>
      <c r="T7" s="107"/>
      <c r="U7" s="107"/>
      <c r="V7" s="107"/>
      <c r="W7" s="107"/>
      <c r="X7" s="107"/>
      <c r="Y7" s="107"/>
    </row>
    <row r="8" spans="1:25" ht="16.5" customHeight="1">
      <c r="A8" s="196" t="s">
        <v>173</v>
      </c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  <c r="V8" s="196"/>
      <c r="W8" s="107"/>
      <c r="X8" s="107"/>
      <c r="Y8" s="107"/>
    </row>
    <row r="9" spans="1:25" ht="15.75" customHeight="1">
      <c r="A9" s="197" t="s">
        <v>188</v>
      </c>
      <c r="B9" s="197"/>
      <c r="C9" s="197"/>
      <c r="D9" s="197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107"/>
      <c r="P9" s="107"/>
      <c r="Q9" s="107"/>
      <c r="R9" s="107"/>
      <c r="S9" s="107"/>
      <c r="T9" s="107"/>
      <c r="U9" s="107"/>
      <c r="V9" s="107"/>
      <c r="W9" s="107"/>
      <c r="X9" s="107"/>
      <c r="Y9" s="107"/>
    </row>
    <row r="10" spans="1:25" ht="15.75" customHeight="1">
      <c r="A10" s="198"/>
      <c r="B10" s="198"/>
      <c r="C10" s="198"/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</row>
    <row r="11" spans="1:25" ht="18.75" customHeight="1">
      <c r="A11" s="196" t="s">
        <v>182</v>
      </c>
      <c r="B11" s="196"/>
      <c r="C11" s="196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6"/>
      <c r="Q11" s="196"/>
      <c r="R11" s="196"/>
      <c r="S11" s="196"/>
      <c r="T11" s="196"/>
      <c r="U11" s="196"/>
      <c r="V11" s="196"/>
      <c r="W11" s="107"/>
      <c r="X11" s="107"/>
      <c r="Y11" s="107"/>
    </row>
    <row r="12" spans="1:25" ht="15.75" customHeight="1" thickBot="1">
      <c r="A12" s="197"/>
      <c r="B12" s="197"/>
      <c r="C12" s="197"/>
      <c r="D12" s="197"/>
      <c r="E12" s="197"/>
      <c r="F12" s="197"/>
      <c r="G12" s="197"/>
      <c r="H12" s="197"/>
      <c r="I12" s="197"/>
      <c r="J12" s="197"/>
      <c r="K12" s="197"/>
      <c r="L12" s="197"/>
      <c r="M12" s="197"/>
      <c r="N12" s="19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</row>
    <row r="13" spans="1:25" ht="15.75" customHeight="1" thickBot="1">
      <c r="A13" s="199" t="s">
        <v>187</v>
      </c>
      <c r="B13" s="199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  <c r="W13" s="107"/>
      <c r="X13" s="107"/>
      <c r="Y13" s="107"/>
    </row>
    <row r="14" spans="1:25" ht="15.75" customHeight="1" thickBot="1">
      <c r="A14" s="199" t="s">
        <v>186</v>
      </c>
      <c r="B14" s="199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  <c r="W14" s="107"/>
      <c r="X14" s="107"/>
      <c r="Y14" s="107"/>
    </row>
    <row r="15" spans="1:25" ht="15.75" thickBot="1">
      <c r="A15" s="203"/>
      <c r="B15" s="203"/>
      <c r="C15" s="203"/>
      <c r="D15" s="203"/>
      <c r="E15" s="203"/>
      <c r="F15" s="203"/>
      <c r="G15" s="203"/>
      <c r="H15" s="203"/>
      <c r="I15" s="203"/>
      <c r="J15" s="203"/>
      <c r="K15" s="203"/>
      <c r="L15" s="203"/>
      <c r="M15" s="203"/>
      <c r="N15" s="203"/>
      <c r="O15" s="203"/>
      <c r="P15" s="106"/>
      <c r="Q15" s="106"/>
      <c r="R15" s="106"/>
      <c r="S15" s="106"/>
      <c r="T15" s="106"/>
      <c r="U15" s="106"/>
      <c r="V15" s="106"/>
      <c r="W15" s="107"/>
      <c r="X15" s="107"/>
      <c r="Y15" s="107"/>
    </row>
    <row r="16" spans="1:25" ht="15.75" customHeight="1" thickBot="1">
      <c r="A16" s="199" t="s">
        <v>185</v>
      </c>
      <c r="B16" s="199"/>
      <c r="C16" s="199"/>
      <c r="D16" s="199"/>
      <c r="E16" s="199"/>
      <c r="F16" s="199"/>
      <c r="G16" s="199"/>
      <c r="H16" s="199"/>
      <c r="I16" s="199"/>
      <c r="J16" s="199"/>
      <c r="K16" s="199"/>
      <c r="L16" s="199"/>
      <c r="M16" s="199"/>
      <c r="N16" s="199"/>
      <c r="O16" s="199"/>
      <c r="P16" s="199"/>
      <c r="Q16" s="199"/>
      <c r="R16" s="199"/>
      <c r="S16" s="199"/>
      <c r="T16" s="199"/>
      <c r="U16" s="199"/>
      <c r="V16" s="199"/>
      <c r="W16" s="107"/>
      <c r="X16" s="107"/>
      <c r="Y16" s="107"/>
    </row>
    <row r="17" spans="1:25" ht="25.5" customHeight="1" thickBot="1">
      <c r="A17" s="199" t="s">
        <v>4</v>
      </c>
      <c r="B17" s="199"/>
      <c r="C17" s="199"/>
      <c r="D17" s="199"/>
      <c r="E17" s="199"/>
      <c r="F17" s="199"/>
      <c r="G17" s="199"/>
      <c r="H17" s="199"/>
      <c r="I17" s="199"/>
      <c r="J17" s="199"/>
      <c r="K17" s="199"/>
      <c r="L17" s="199"/>
      <c r="M17" s="199"/>
      <c r="N17" s="199"/>
      <c r="O17" s="199"/>
      <c r="P17" s="199"/>
      <c r="Q17" s="199"/>
      <c r="R17" s="199"/>
      <c r="S17" s="199"/>
      <c r="T17" s="199"/>
      <c r="U17" s="199"/>
      <c r="V17" s="199"/>
      <c r="W17" s="107"/>
      <c r="X17" s="107"/>
      <c r="Y17" s="107"/>
    </row>
    <row r="18" spans="1:25" ht="15.75" customHeight="1" thickBot="1">
      <c r="A18" s="204" t="s">
        <v>5</v>
      </c>
      <c r="B18" s="204"/>
      <c r="C18" s="204"/>
      <c r="D18" s="204"/>
      <c r="E18" s="204"/>
      <c r="F18" s="204"/>
      <c r="G18" s="204"/>
      <c r="H18" s="204"/>
      <c r="I18" s="204"/>
      <c r="J18" s="204"/>
      <c r="K18" s="204"/>
      <c r="L18" s="204"/>
      <c r="M18" s="204"/>
      <c r="N18" s="204"/>
      <c r="O18" s="204"/>
      <c r="P18" s="204"/>
      <c r="Q18" s="204"/>
      <c r="R18" s="204"/>
      <c r="S18" s="204"/>
      <c r="T18" s="204"/>
      <c r="U18" s="204"/>
      <c r="V18" s="204"/>
      <c r="W18" s="107"/>
      <c r="X18" s="107"/>
      <c r="Y18" s="107"/>
    </row>
    <row r="19" spans="1:25" ht="15.75" customHeight="1" thickBot="1">
      <c r="A19" s="205" t="s">
        <v>6</v>
      </c>
      <c r="B19" s="2"/>
      <c r="C19" s="206" t="s">
        <v>7</v>
      </c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6"/>
      <c r="S19" s="206"/>
      <c r="T19" s="206"/>
      <c r="U19" s="206"/>
      <c r="V19" s="206"/>
      <c r="W19" s="107"/>
      <c r="X19" s="107"/>
      <c r="Y19" s="107"/>
    </row>
    <row r="20" spans="1:25" ht="80.25" customHeight="1" thickBot="1">
      <c r="A20" s="205"/>
      <c r="B20" s="207" t="s">
        <v>8</v>
      </c>
      <c r="C20" s="202" t="s">
        <v>9</v>
      </c>
      <c r="D20" s="221" t="s">
        <v>10</v>
      </c>
      <c r="E20" s="221"/>
      <c r="F20" s="221"/>
      <c r="G20" s="221" t="s">
        <v>11</v>
      </c>
      <c r="H20" s="221"/>
      <c r="I20" s="221"/>
      <c r="J20" s="37" t="s">
        <v>12</v>
      </c>
      <c r="K20" s="221" t="s">
        <v>13</v>
      </c>
      <c r="L20" s="221"/>
      <c r="M20" s="221"/>
      <c r="N20" s="221"/>
      <c r="O20" s="221" t="s">
        <v>14</v>
      </c>
      <c r="P20" s="221"/>
      <c r="Q20" s="37" t="s">
        <v>15</v>
      </c>
      <c r="R20" s="221" t="s">
        <v>16</v>
      </c>
      <c r="S20" s="221"/>
      <c r="T20" s="221" t="s">
        <v>17</v>
      </c>
      <c r="U20" s="221"/>
      <c r="V20" s="202" t="s">
        <v>18</v>
      </c>
      <c r="W20" s="107"/>
      <c r="X20" s="107"/>
      <c r="Y20" s="107"/>
    </row>
    <row r="21" spans="1:25" ht="45" customHeight="1" thickBot="1">
      <c r="A21" s="205"/>
      <c r="B21" s="207"/>
      <c r="C21" s="202"/>
      <c r="D21" s="4" t="s">
        <v>19</v>
      </c>
      <c r="E21" s="4" t="s">
        <v>20</v>
      </c>
      <c r="F21" s="4" t="s">
        <v>21</v>
      </c>
      <c r="G21" s="4" t="s">
        <v>19</v>
      </c>
      <c r="H21" s="4" t="s">
        <v>20</v>
      </c>
      <c r="I21" s="4" t="s">
        <v>21</v>
      </c>
      <c r="J21" s="4" t="s">
        <v>19</v>
      </c>
      <c r="K21" s="4" t="s">
        <v>22</v>
      </c>
      <c r="L21" s="4" t="s">
        <v>19</v>
      </c>
      <c r="M21" s="4" t="s">
        <v>20</v>
      </c>
      <c r="N21" s="4" t="s">
        <v>21</v>
      </c>
      <c r="O21" s="4" t="s">
        <v>19</v>
      </c>
      <c r="P21" s="4" t="s">
        <v>20</v>
      </c>
      <c r="Q21" s="4"/>
      <c r="R21" s="4" t="s">
        <v>19</v>
      </c>
      <c r="S21" s="4" t="s">
        <v>20</v>
      </c>
      <c r="T21" s="4" t="s">
        <v>19</v>
      </c>
      <c r="U21" s="4" t="s">
        <v>23</v>
      </c>
      <c r="V21" s="202"/>
      <c r="W21" s="107"/>
      <c r="X21" s="107"/>
      <c r="Y21" s="107"/>
    </row>
    <row r="22" spans="1:25" ht="15.75" thickBot="1">
      <c r="A22" s="5" t="s">
        <v>24</v>
      </c>
      <c r="B22" s="39"/>
      <c r="C22" s="115"/>
      <c r="D22" s="117"/>
      <c r="E22" s="117"/>
      <c r="F22" s="129"/>
      <c r="G22" s="127"/>
      <c r="H22" s="142"/>
      <c r="I22" s="142"/>
      <c r="J22" s="129"/>
      <c r="K22" s="40"/>
      <c r="L22" s="138"/>
      <c r="M22" s="138"/>
      <c r="N22" s="129"/>
      <c r="O22" s="127"/>
      <c r="P22" s="127"/>
      <c r="Q22" s="127"/>
      <c r="R22" s="128">
        <v>461737.36</v>
      </c>
      <c r="S22" s="127"/>
      <c r="T22" s="127"/>
      <c r="U22" s="127"/>
      <c r="V22" s="9">
        <f t="shared" ref="V22:V33" si="0">((L22+M22+N22)-O22-P22-Q22+(R22+S22+T22+U22))</f>
        <v>461737.36</v>
      </c>
      <c r="W22" s="107"/>
      <c r="X22" s="107"/>
      <c r="Y22" s="107"/>
    </row>
    <row r="23" spans="1:25" ht="15.75" thickBot="1">
      <c r="A23" s="5" t="s">
        <v>25</v>
      </c>
      <c r="B23" s="47"/>
      <c r="C23" s="11"/>
      <c r="D23" s="11"/>
      <c r="E23" s="11"/>
      <c r="F23" s="9"/>
      <c r="G23" s="10"/>
      <c r="H23" s="140"/>
      <c r="I23" s="140"/>
      <c r="J23" s="9"/>
      <c r="K23" s="136"/>
      <c r="L23" s="137"/>
      <c r="M23" s="137"/>
      <c r="N23" s="9"/>
      <c r="O23" s="10"/>
      <c r="P23" s="10"/>
      <c r="Q23" s="10"/>
      <c r="R23" s="10"/>
      <c r="S23" s="10"/>
      <c r="T23" s="10"/>
      <c r="U23" s="10"/>
      <c r="V23" s="9">
        <f t="shared" si="0"/>
        <v>0</v>
      </c>
      <c r="W23" s="141"/>
      <c r="X23" s="107"/>
      <c r="Y23" s="107"/>
    </row>
    <row r="24" spans="1:25" ht="15.75" thickBot="1">
      <c r="A24" s="5" t="s">
        <v>26</v>
      </c>
      <c r="B24" s="7"/>
      <c r="C24" s="11"/>
      <c r="D24" s="11"/>
      <c r="E24" s="11"/>
      <c r="F24" s="9"/>
      <c r="G24" s="9"/>
      <c r="H24" s="140"/>
      <c r="I24" s="140"/>
      <c r="J24" s="9"/>
      <c r="K24" s="136"/>
      <c r="L24" s="137"/>
      <c r="M24" s="137"/>
      <c r="N24" s="9"/>
      <c r="O24" s="10"/>
      <c r="P24" s="10"/>
      <c r="Q24" s="10"/>
      <c r="R24" s="10"/>
      <c r="S24" s="9"/>
      <c r="T24" s="10"/>
      <c r="U24" s="10"/>
      <c r="V24" s="9">
        <f t="shared" si="0"/>
        <v>0</v>
      </c>
      <c r="W24" s="107"/>
      <c r="X24" s="107"/>
      <c r="Y24" s="107"/>
    </row>
    <row r="25" spans="1:25" ht="15.75" thickBot="1">
      <c r="A25" s="5" t="s">
        <v>27</v>
      </c>
      <c r="B25" s="7"/>
      <c r="C25" s="11"/>
      <c r="D25" s="11"/>
      <c r="E25" s="11"/>
      <c r="F25" s="9"/>
      <c r="G25" s="9"/>
      <c r="H25" s="140"/>
      <c r="I25" s="140"/>
      <c r="J25" s="140"/>
      <c r="K25" s="136"/>
      <c r="L25" s="137"/>
      <c r="M25" s="137"/>
      <c r="N25" s="9"/>
      <c r="O25" s="10"/>
      <c r="P25" s="10"/>
      <c r="Q25" s="10"/>
      <c r="R25" s="8">
        <v>60020.9</v>
      </c>
      <c r="S25" s="10"/>
      <c r="T25" s="8">
        <v>223855.37</v>
      </c>
      <c r="U25" s="10"/>
      <c r="V25" s="9">
        <f t="shared" si="0"/>
        <v>283876.27</v>
      </c>
      <c r="W25" s="107"/>
      <c r="X25" s="107"/>
      <c r="Y25" s="107"/>
    </row>
    <row r="26" spans="1:25" ht="15.75" thickBot="1">
      <c r="A26" s="5" t="s">
        <v>28</v>
      </c>
      <c r="B26" s="7"/>
      <c r="C26" s="11"/>
      <c r="D26" s="11"/>
      <c r="E26" s="11"/>
      <c r="F26" s="9"/>
      <c r="G26" s="9"/>
      <c r="H26" s="140"/>
      <c r="I26" s="140"/>
      <c r="J26" s="9"/>
      <c r="K26" s="136"/>
      <c r="L26" s="137"/>
      <c r="M26" s="137"/>
      <c r="N26" s="9"/>
      <c r="O26" s="10"/>
      <c r="P26" s="10"/>
      <c r="Q26" s="10"/>
      <c r="R26" s="10"/>
      <c r="S26" s="9"/>
      <c r="T26" s="8">
        <v>1426578.59</v>
      </c>
      <c r="U26" s="10"/>
      <c r="V26" s="9">
        <f t="shared" si="0"/>
        <v>1426578.59</v>
      </c>
      <c r="W26" s="107"/>
      <c r="X26" s="107"/>
      <c r="Y26" s="107"/>
    </row>
    <row r="27" spans="1:25" ht="15.75" thickBot="1">
      <c r="A27" s="5" t="s">
        <v>29</v>
      </c>
      <c r="B27" s="7"/>
      <c r="C27" s="11"/>
      <c r="D27" s="11"/>
      <c r="E27" s="11"/>
      <c r="F27" s="9"/>
      <c r="G27" s="9"/>
      <c r="H27" s="140"/>
      <c r="I27" s="140"/>
      <c r="J27" s="9"/>
      <c r="K27" s="136"/>
      <c r="L27" s="137"/>
      <c r="M27" s="137"/>
      <c r="N27" s="9"/>
      <c r="O27" s="10"/>
      <c r="P27" s="10"/>
      <c r="Q27" s="10"/>
      <c r="R27" s="10"/>
      <c r="S27" s="10"/>
      <c r="T27" s="10"/>
      <c r="U27" s="10"/>
      <c r="V27" s="9">
        <f t="shared" si="0"/>
        <v>0</v>
      </c>
      <c r="W27" s="107"/>
      <c r="X27" s="107"/>
      <c r="Y27" s="107"/>
    </row>
    <row r="28" spans="1:25" ht="15.75" thickBot="1">
      <c r="A28" s="5" t="s">
        <v>30</v>
      </c>
      <c r="B28" s="7"/>
      <c r="C28" s="11"/>
      <c r="D28" s="11"/>
      <c r="E28" s="11"/>
      <c r="F28" s="9"/>
      <c r="G28" s="9"/>
      <c r="H28" s="140"/>
      <c r="I28" s="140"/>
      <c r="J28" s="9"/>
      <c r="K28" s="136"/>
      <c r="L28" s="137"/>
      <c r="M28" s="137"/>
      <c r="N28" s="9"/>
      <c r="O28" s="10"/>
      <c r="P28" s="10"/>
      <c r="Q28" s="10"/>
      <c r="R28" s="10"/>
      <c r="S28" s="10"/>
      <c r="T28" s="10"/>
      <c r="U28" s="10"/>
      <c r="V28" s="9">
        <f t="shared" si="0"/>
        <v>0</v>
      </c>
      <c r="W28" s="107"/>
      <c r="X28" s="107"/>
      <c r="Y28" s="107"/>
    </row>
    <row r="29" spans="1:25" ht="15.75" thickBot="1">
      <c r="A29" s="5" t="s">
        <v>31</v>
      </c>
      <c r="B29" s="7"/>
      <c r="C29" s="11"/>
      <c r="D29" s="11"/>
      <c r="E29" s="11"/>
      <c r="F29" s="9"/>
      <c r="G29" s="9"/>
      <c r="H29" s="140"/>
      <c r="I29" s="140"/>
      <c r="J29" s="9"/>
      <c r="K29" s="136"/>
      <c r="L29" s="137"/>
      <c r="M29" s="137"/>
      <c r="N29" s="9"/>
      <c r="O29" s="10"/>
      <c r="P29" s="10"/>
      <c r="Q29" s="10"/>
      <c r="R29" s="10"/>
      <c r="S29" s="10"/>
      <c r="T29" s="10"/>
      <c r="U29" s="10"/>
      <c r="V29" s="9">
        <f t="shared" si="0"/>
        <v>0</v>
      </c>
      <c r="W29" s="107"/>
      <c r="X29" s="107"/>
      <c r="Y29" s="107"/>
    </row>
    <row r="30" spans="1:25" ht="15.75" thickBot="1">
      <c r="A30" s="5" t="s">
        <v>32</v>
      </c>
      <c r="B30" s="7"/>
      <c r="C30" s="11"/>
      <c r="D30" s="11"/>
      <c r="E30" s="11"/>
      <c r="F30" s="9"/>
      <c r="G30" s="9"/>
      <c r="H30" s="140"/>
      <c r="I30" s="140"/>
      <c r="J30" s="9"/>
      <c r="K30" s="136"/>
      <c r="L30" s="137"/>
      <c r="M30" s="137"/>
      <c r="N30" s="9"/>
      <c r="O30" s="10"/>
      <c r="P30" s="10"/>
      <c r="Q30" s="10"/>
      <c r="R30" s="10"/>
      <c r="S30" s="10"/>
      <c r="T30" s="10"/>
      <c r="U30" s="10"/>
      <c r="V30" s="9">
        <f t="shared" si="0"/>
        <v>0</v>
      </c>
      <c r="W30" s="107"/>
      <c r="X30" s="107"/>
      <c r="Y30" s="107"/>
    </row>
    <row r="31" spans="1:25" ht="15.75" thickBot="1">
      <c r="A31" s="5" t="s">
        <v>33</v>
      </c>
      <c r="B31" s="7"/>
      <c r="C31" s="11"/>
      <c r="D31" s="11"/>
      <c r="E31" s="11"/>
      <c r="F31" s="9"/>
      <c r="G31" s="9"/>
      <c r="H31" s="140"/>
      <c r="I31" s="140"/>
      <c r="J31" s="9"/>
      <c r="K31" s="136"/>
      <c r="L31" s="137"/>
      <c r="M31" s="137"/>
      <c r="N31" s="9"/>
      <c r="O31" s="10"/>
      <c r="P31" s="10"/>
      <c r="Q31" s="10"/>
      <c r="R31" s="10"/>
      <c r="S31" s="10"/>
      <c r="T31" s="10"/>
      <c r="U31" s="10"/>
      <c r="V31" s="9">
        <f t="shared" si="0"/>
        <v>0</v>
      </c>
      <c r="W31" s="107"/>
      <c r="X31" s="107"/>
      <c r="Y31" s="107"/>
    </row>
    <row r="32" spans="1:25" ht="15.75" thickBot="1">
      <c r="A32" s="5" t="s">
        <v>34</v>
      </c>
      <c r="B32" s="7"/>
      <c r="C32" s="11"/>
      <c r="D32" s="11"/>
      <c r="E32" s="11"/>
      <c r="F32" s="9"/>
      <c r="G32" s="9"/>
      <c r="H32" s="140"/>
      <c r="I32" s="140"/>
      <c r="J32" s="9"/>
      <c r="K32" s="136"/>
      <c r="L32" s="137"/>
      <c r="M32" s="137"/>
      <c r="N32" s="9"/>
      <c r="O32" s="10"/>
      <c r="P32" s="10"/>
      <c r="Q32" s="10"/>
      <c r="R32" s="10"/>
      <c r="S32" s="10"/>
      <c r="T32" s="10"/>
      <c r="U32" s="10"/>
      <c r="V32" s="9">
        <f t="shared" si="0"/>
        <v>0</v>
      </c>
      <c r="W32" s="107"/>
      <c r="X32" s="107"/>
      <c r="Y32" s="107"/>
    </row>
    <row r="33" spans="1:25" ht="15.75" thickBot="1">
      <c r="A33" s="13" t="s">
        <v>35</v>
      </c>
      <c r="B33" s="7"/>
      <c r="C33" s="11"/>
      <c r="D33" s="11"/>
      <c r="E33" s="11"/>
      <c r="F33" s="9"/>
      <c r="G33" s="9"/>
      <c r="H33" s="140"/>
      <c r="I33" s="140"/>
      <c r="J33" s="9"/>
      <c r="K33" s="136"/>
      <c r="L33" s="137"/>
      <c r="M33" s="137"/>
      <c r="N33" s="9"/>
      <c r="O33" s="10"/>
      <c r="P33" s="10"/>
      <c r="Q33" s="10"/>
      <c r="R33" s="10"/>
      <c r="S33" s="10"/>
      <c r="T33" s="10"/>
      <c r="U33" s="10"/>
      <c r="V33" s="9">
        <f t="shared" si="0"/>
        <v>0</v>
      </c>
      <c r="W33" s="107"/>
      <c r="X33" s="107"/>
      <c r="Y33" s="107"/>
    </row>
    <row r="34" spans="1:25" ht="15.75" thickBot="1">
      <c r="A34" s="14"/>
      <c r="B34" s="15">
        <f t="shared" ref="B34:J34" si="1">SUM(B22:B33)</f>
        <v>0</v>
      </c>
      <c r="C34" s="15">
        <f t="shared" si="1"/>
        <v>0</v>
      </c>
      <c r="D34" s="15">
        <f t="shared" si="1"/>
        <v>0</v>
      </c>
      <c r="E34" s="15">
        <f t="shared" si="1"/>
        <v>0</v>
      </c>
      <c r="F34" s="15">
        <f t="shared" si="1"/>
        <v>0</v>
      </c>
      <c r="G34" s="15">
        <f t="shared" si="1"/>
        <v>0</v>
      </c>
      <c r="H34" s="15">
        <f t="shared" si="1"/>
        <v>0</v>
      </c>
      <c r="I34" s="15">
        <f t="shared" si="1"/>
        <v>0</v>
      </c>
      <c r="J34" s="15">
        <f t="shared" si="1"/>
        <v>0</v>
      </c>
      <c r="K34" s="15"/>
      <c r="L34" s="15">
        <f t="shared" ref="L34:V34" si="2">SUM(L22:L33)</f>
        <v>0</v>
      </c>
      <c r="M34" s="15">
        <f t="shared" si="2"/>
        <v>0</v>
      </c>
      <c r="N34" s="15">
        <f t="shared" si="2"/>
        <v>0</v>
      </c>
      <c r="O34" s="15">
        <f t="shared" si="2"/>
        <v>0</v>
      </c>
      <c r="P34" s="15">
        <f t="shared" si="2"/>
        <v>0</v>
      </c>
      <c r="Q34" s="15">
        <f t="shared" si="2"/>
        <v>0</v>
      </c>
      <c r="R34" s="15">
        <f t="shared" si="2"/>
        <v>521758.26</v>
      </c>
      <c r="S34" s="15">
        <f t="shared" si="2"/>
        <v>0</v>
      </c>
      <c r="T34" s="15">
        <f t="shared" si="2"/>
        <v>1650433.96</v>
      </c>
      <c r="U34" s="15">
        <f t="shared" si="2"/>
        <v>0</v>
      </c>
      <c r="V34" s="15">
        <f t="shared" si="2"/>
        <v>2172192.2200000002</v>
      </c>
      <c r="W34" s="107"/>
      <c r="X34" s="107"/>
      <c r="Y34" s="107"/>
    </row>
    <row r="35" spans="1:25">
      <c r="A35" s="104"/>
      <c r="B35" s="104"/>
      <c r="C35" s="16"/>
      <c r="D35" s="104"/>
      <c r="E35" s="104"/>
      <c r="F35" s="104"/>
      <c r="G35" s="104"/>
      <c r="H35" s="104"/>
      <c r="I35" s="104"/>
      <c r="J35" s="104"/>
      <c r="K35" s="104"/>
      <c r="L35" s="104"/>
      <c r="M35" s="104"/>
      <c r="N35" s="104"/>
      <c r="O35" s="104"/>
      <c r="P35" s="104"/>
      <c r="Q35" s="104"/>
      <c r="R35" s="104"/>
      <c r="S35" s="104"/>
      <c r="T35" s="104"/>
      <c r="U35" s="104"/>
      <c r="V35" s="104"/>
      <c r="W35" s="107"/>
      <c r="X35" s="107"/>
      <c r="Y35" s="107"/>
    </row>
    <row r="36" spans="1:25" ht="41.25" customHeight="1">
      <c r="A36" s="209" t="s">
        <v>36</v>
      </c>
      <c r="B36" s="209"/>
      <c r="C36" s="209"/>
      <c r="D36" s="209"/>
      <c r="E36" s="209"/>
      <c r="F36" s="104"/>
      <c r="G36" s="104"/>
      <c r="H36" s="104"/>
      <c r="I36" s="104"/>
      <c r="J36" s="104"/>
      <c r="K36" s="104"/>
      <c r="L36" s="104"/>
      <c r="M36" s="104"/>
      <c r="N36" s="104"/>
      <c r="O36" s="104"/>
      <c r="P36" s="104"/>
      <c r="Q36" s="104"/>
      <c r="R36" s="104"/>
      <c r="S36" s="104"/>
      <c r="T36" s="104"/>
      <c r="U36" s="104"/>
      <c r="V36" s="17"/>
      <c r="W36" s="107"/>
      <c r="X36" s="107"/>
      <c r="Y36" s="107"/>
    </row>
    <row r="37" spans="1:25" ht="19.5" customHeight="1">
      <c r="A37" s="210" t="s">
        <v>37</v>
      </c>
      <c r="B37" s="210"/>
      <c r="C37" s="210"/>
      <c r="D37" s="210"/>
      <c r="E37" s="210"/>
      <c r="F37" s="104"/>
      <c r="G37" s="104"/>
      <c r="H37" s="104"/>
      <c r="I37" s="104"/>
      <c r="J37" s="104"/>
      <c r="K37" s="104"/>
      <c r="L37" s="104"/>
      <c r="M37" s="104"/>
      <c r="N37" s="104"/>
      <c r="O37" s="104"/>
      <c r="P37" s="104"/>
      <c r="Q37" s="104"/>
      <c r="R37" s="104"/>
      <c r="S37" s="104"/>
      <c r="T37" s="104"/>
      <c r="U37" s="104"/>
      <c r="V37" s="135"/>
      <c r="W37" s="107"/>
      <c r="X37" s="107"/>
      <c r="Y37" s="107"/>
    </row>
    <row r="38" spans="1:25" ht="30.75" customHeight="1">
      <c r="A38" s="208" t="s">
        <v>38</v>
      </c>
      <c r="B38" s="208"/>
      <c r="C38" s="208"/>
      <c r="D38" s="208"/>
      <c r="E38" s="208"/>
      <c r="F38" s="104"/>
      <c r="G38" s="104"/>
      <c r="H38" s="104"/>
      <c r="I38" s="104"/>
      <c r="J38" s="104"/>
      <c r="K38" s="104"/>
      <c r="L38" s="104"/>
      <c r="M38" s="104"/>
      <c r="N38" s="104"/>
      <c r="O38" s="104"/>
      <c r="P38" s="104"/>
      <c r="Q38" s="104"/>
      <c r="R38" s="104"/>
      <c r="S38" s="104"/>
      <c r="T38" s="104"/>
      <c r="U38" s="104"/>
      <c r="V38" s="104"/>
      <c r="W38" s="107"/>
      <c r="X38" s="107"/>
      <c r="Y38" s="107"/>
    </row>
    <row r="39" spans="1:25" ht="15.75" customHeight="1">
      <c r="A39" s="208" t="s">
        <v>98</v>
      </c>
      <c r="B39" s="208"/>
      <c r="C39" s="208"/>
      <c r="D39" s="208"/>
      <c r="E39" s="208"/>
      <c r="F39" s="104"/>
      <c r="G39" s="104"/>
      <c r="H39" s="104"/>
      <c r="I39" s="104"/>
      <c r="J39" s="104"/>
      <c r="K39" s="104"/>
      <c r="L39" s="104"/>
      <c r="M39" s="104"/>
      <c r="N39" s="104"/>
      <c r="O39" s="104"/>
      <c r="P39" s="104"/>
      <c r="Q39" s="104"/>
      <c r="R39" s="104"/>
      <c r="S39" s="104"/>
      <c r="T39" s="104"/>
      <c r="U39" s="104"/>
      <c r="V39" s="104"/>
      <c r="W39" s="107"/>
      <c r="X39" s="107"/>
      <c r="Y39" s="107"/>
    </row>
    <row r="40" spans="1:25" ht="15.75" customHeight="1">
      <c r="A40" s="208" t="s">
        <v>40</v>
      </c>
      <c r="B40" s="208"/>
      <c r="C40" s="208"/>
      <c r="D40" s="208"/>
      <c r="E40" s="208"/>
      <c r="F40" s="104"/>
      <c r="G40" s="104"/>
      <c r="H40" s="104"/>
      <c r="I40" s="104"/>
      <c r="J40" s="104"/>
      <c r="K40" s="104"/>
      <c r="L40" s="104"/>
      <c r="M40" s="104"/>
      <c r="N40" s="104"/>
      <c r="O40" s="104"/>
      <c r="P40" s="104"/>
      <c r="Q40" s="104"/>
      <c r="R40" s="104"/>
      <c r="S40" s="104"/>
      <c r="T40" s="104"/>
      <c r="U40" s="104"/>
      <c r="V40" s="104"/>
      <c r="W40" s="107"/>
      <c r="X40" s="107"/>
      <c r="Y40" s="107"/>
    </row>
    <row r="41" spans="1:25" ht="15.75" customHeight="1">
      <c r="A41" s="208" t="s">
        <v>41</v>
      </c>
      <c r="B41" s="208"/>
      <c r="C41" s="208"/>
      <c r="D41" s="208"/>
      <c r="E41" s="208"/>
      <c r="F41" s="104"/>
      <c r="G41" s="104"/>
      <c r="H41" s="104"/>
      <c r="I41" s="104"/>
      <c r="J41" s="104"/>
      <c r="K41" s="104"/>
      <c r="L41" s="104"/>
      <c r="M41" s="104"/>
      <c r="N41" s="104"/>
      <c r="O41" s="104"/>
      <c r="P41" s="104"/>
      <c r="Q41" s="104"/>
      <c r="R41" s="104"/>
      <c r="S41" s="104"/>
      <c r="T41" s="104"/>
      <c r="U41" s="104"/>
      <c r="V41" s="104"/>
      <c r="W41" s="107"/>
      <c r="X41" s="107"/>
      <c r="Y41" s="107"/>
    </row>
    <row r="42" spans="1:25" ht="15" customHeight="1">
      <c r="A42" s="208" t="s">
        <v>42</v>
      </c>
      <c r="B42" s="208"/>
      <c r="C42" s="208"/>
      <c r="D42" s="208"/>
      <c r="E42" s="208"/>
      <c r="F42" s="104"/>
      <c r="G42" s="104"/>
      <c r="H42" s="104"/>
      <c r="I42" s="104"/>
      <c r="J42" s="104"/>
      <c r="K42" s="104"/>
      <c r="L42" s="104"/>
      <c r="M42" s="104"/>
      <c r="N42" s="104"/>
      <c r="O42" s="104"/>
      <c r="P42" s="104"/>
      <c r="Q42" s="104"/>
      <c r="R42" s="104"/>
      <c r="S42" s="104"/>
      <c r="T42" s="104"/>
      <c r="U42" s="104"/>
      <c r="V42" s="104"/>
      <c r="W42" s="107"/>
      <c r="X42" s="107"/>
      <c r="Y42" s="107"/>
    </row>
    <row r="43" spans="1:25">
      <c r="A43" s="104"/>
      <c r="B43" s="104"/>
      <c r="C43" s="16"/>
      <c r="D43" s="104"/>
      <c r="E43" s="104"/>
      <c r="F43" s="104"/>
      <c r="G43" s="104"/>
      <c r="H43" s="104"/>
      <c r="I43" s="104"/>
      <c r="J43" s="104"/>
      <c r="K43" s="104"/>
      <c r="L43" s="104"/>
      <c r="M43" s="104"/>
      <c r="N43" s="104"/>
      <c r="O43" s="104"/>
      <c r="P43" s="104"/>
      <c r="Q43" s="104"/>
      <c r="R43" s="104"/>
      <c r="S43" s="104"/>
      <c r="T43" s="104"/>
      <c r="U43" s="104"/>
      <c r="V43" s="104"/>
      <c r="W43" s="107"/>
      <c r="X43" s="107"/>
      <c r="Y43" s="107"/>
    </row>
    <row r="44" spans="1:25" ht="15.75" customHeight="1">
      <c r="A44" s="209" t="s">
        <v>43</v>
      </c>
      <c r="B44" s="209"/>
      <c r="C44" s="209"/>
      <c r="D44" s="209"/>
      <c r="E44" s="209"/>
      <c r="F44" s="209"/>
      <c r="G44" s="209"/>
      <c r="H44" s="209"/>
      <c r="I44" s="209"/>
      <c r="J44" s="209"/>
      <c r="K44" s="209"/>
      <c r="L44" s="104"/>
      <c r="M44" s="104"/>
      <c r="N44" s="104"/>
      <c r="O44" s="104"/>
      <c r="P44" s="104"/>
      <c r="Q44" s="104"/>
      <c r="R44" s="104"/>
      <c r="S44" s="104"/>
      <c r="T44" s="104"/>
      <c r="U44" s="104"/>
      <c r="V44" s="104"/>
      <c r="W44" s="107"/>
      <c r="X44" s="107"/>
      <c r="Y44" s="107"/>
    </row>
    <row r="45" spans="1:25" ht="38.25" customHeight="1">
      <c r="A45" s="210" t="s">
        <v>37</v>
      </c>
      <c r="B45" s="210"/>
      <c r="C45" s="210"/>
      <c r="D45" s="210"/>
      <c r="E45" s="210"/>
      <c r="F45" s="109" t="s">
        <v>44</v>
      </c>
      <c r="G45" s="109" t="s">
        <v>45</v>
      </c>
      <c r="H45" s="109" t="s">
        <v>46</v>
      </c>
      <c r="I45" s="109" t="s">
        <v>167</v>
      </c>
      <c r="J45" s="109" t="s">
        <v>166</v>
      </c>
      <c r="K45" s="109" t="s">
        <v>49</v>
      </c>
      <c r="L45" s="104"/>
      <c r="M45" s="104"/>
      <c r="N45" s="104"/>
      <c r="O45" s="104"/>
      <c r="P45" s="104"/>
      <c r="Q45" s="104"/>
      <c r="R45" s="104"/>
      <c r="S45" s="104"/>
      <c r="T45" s="104"/>
      <c r="U45" s="104"/>
      <c r="V45" s="104"/>
      <c r="W45" s="107"/>
      <c r="X45" s="107"/>
      <c r="Y45" s="107"/>
    </row>
    <row r="46" spans="1:25" ht="15" customHeight="1">
      <c r="A46" s="208" t="s">
        <v>50</v>
      </c>
      <c r="B46" s="208"/>
      <c r="C46" s="208"/>
      <c r="D46" s="208"/>
      <c r="E46" s="208"/>
      <c r="F46" s="108"/>
      <c r="G46" s="108"/>
      <c r="H46" s="108"/>
      <c r="I46" s="71"/>
      <c r="J46" s="71"/>
      <c r="K46" s="108"/>
      <c r="L46" s="104"/>
      <c r="M46" s="104"/>
      <c r="N46" s="104"/>
      <c r="O46" s="104"/>
      <c r="P46" s="103"/>
      <c r="Q46" s="104"/>
      <c r="R46" s="104"/>
      <c r="S46" s="104"/>
      <c r="T46" s="104"/>
      <c r="U46" s="104"/>
      <c r="V46" s="104"/>
      <c r="W46" s="107"/>
      <c r="X46" s="107"/>
      <c r="Y46" s="107"/>
    </row>
    <row r="47" spans="1:25" ht="15" customHeight="1">
      <c r="A47" s="208" t="s">
        <v>54</v>
      </c>
      <c r="B47" s="208"/>
      <c r="C47" s="208"/>
      <c r="D47" s="208"/>
      <c r="E47" s="208"/>
      <c r="F47" s="108"/>
      <c r="G47" s="108"/>
      <c r="H47" s="108"/>
      <c r="I47" s="71"/>
      <c r="J47" s="71"/>
      <c r="K47" s="108"/>
      <c r="L47" s="104"/>
      <c r="M47" s="104"/>
      <c r="N47" s="104"/>
      <c r="O47" s="104"/>
      <c r="P47" s="103"/>
      <c r="Q47" s="104"/>
      <c r="R47" s="104"/>
      <c r="S47" s="104"/>
      <c r="T47" s="104"/>
      <c r="U47" s="104"/>
      <c r="V47" s="104"/>
      <c r="W47" s="107"/>
      <c r="X47" s="107"/>
      <c r="Y47" s="107"/>
    </row>
    <row r="48" spans="1:25" ht="24.75" customHeight="1">
      <c r="A48" s="208" t="s">
        <v>56</v>
      </c>
      <c r="B48" s="208"/>
      <c r="C48" s="208"/>
      <c r="D48" s="208"/>
      <c r="E48" s="208"/>
      <c r="F48" s="124"/>
      <c r="G48" s="110"/>
      <c r="H48" s="23"/>
      <c r="I48" s="21"/>
      <c r="J48" s="21"/>
      <c r="K48" s="108"/>
      <c r="L48" s="104"/>
      <c r="M48" s="104"/>
      <c r="N48" s="104"/>
      <c r="O48" s="104"/>
      <c r="P48" s="103"/>
      <c r="Q48" s="104"/>
      <c r="R48" s="104"/>
      <c r="S48" s="104"/>
      <c r="T48" s="104"/>
      <c r="U48" s="104"/>
      <c r="V48" s="104"/>
      <c r="W48" s="107"/>
      <c r="X48" s="107"/>
      <c r="Y48" s="107"/>
    </row>
    <row r="49" spans="1:25" ht="20.25" customHeight="1">
      <c r="A49" s="208" t="s">
        <v>60</v>
      </c>
      <c r="B49" s="208"/>
      <c r="C49" s="208"/>
      <c r="D49" s="208"/>
      <c r="E49" s="208"/>
      <c r="F49" s="124"/>
      <c r="G49" s="110"/>
      <c r="H49" s="23"/>
      <c r="I49" s="21"/>
      <c r="J49" s="21"/>
      <c r="K49" s="108"/>
      <c r="L49" s="104"/>
      <c r="M49" s="139"/>
      <c r="N49" s="104"/>
      <c r="O49" s="104"/>
      <c r="P49" s="103"/>
      <c r="Q49" s="104"/>
      <c r="R49" s="104"/>
      <c r="S49" s="104"/>
      <c r="T49" s="104"/>
      <c r="U49" s="104"/>
      <c r="V49" s="104"/>
      <c r="W49" s="107"/>
      <c r="X49" s="107"/>
      <c r="Y49" s="107"/>
    </row>
    <row r="50" spans="1:25" ht="15" customHeight="1">
      <c r="A50" s="208" t="s">
        <v>165</v>
      </c>
      <c r="B50" s="208"/>
      <c r="C50" s="208"/>
      <c r="D50" s="208"/>
      <c r="E50" s="208"/>
      <c r="F50" s="113"/>
      <c r="G50" s="113"/>
      <c r="H50" s="113"/>
      <c r="I50" s="123"/>
      <c r="J50" s="123"/>
      <c r="K50" s="108"/>
      <c r="L50" s="104"/>
      <c r="M50" s="104"/>
      <c r="N50" s="104"/>
      <c r="O50" s="104"/>
      <c r="P50" s="103"/>
      <c r="Q50" s="104"/>
      <c r="R50" s="104"/>
      <c r="S50" s="104"/>
      <c r="T50" s="104"/>
      <c r="U50" s="104"/>
      <c r="V50" s="104"/>
      <c r="W50" s="107"/>
      <c r="X50" s="107"/>
      <c r="Y50" s="107"/>
    </row>
    <row r="51" spans="1:25" ht="25.5" customHeight="1">
      <c r="A51" s="208" t="s">
        <v>179</v>
      </c>
      <c r="B51" s="208"/>
      <c r="C51" s="208"/>
      <c r="D51" s="208"/>
      <c r="E51" s="208"/>
      <c r="F51" s="124"/>
      <c r="G51" s="110"/>
      <c r="H51" s="23"/>
      <c r="I51" s="21"/>
      <c r="J51" s="21"/>
      <c r="K51" s="108"/>
      <c r="L51" s="104"/>
      <c r="M51" s="104"/>
      <c r="N51" s="104"/>
      <c r="O51" s="104"/>
      <c r="P51" s="103"/>
      <c r="Q51" s="104"/>
      <c r="R51" s="104"/>
      <c r="S51" s="104"/>
      <c r="T51" s="104"/>
      <c r="U51" s="104"/>
      <c r="V51" s="104"/>
      <c r="W51" s="107"/>
      <c r="X51" s="107"/>
      <c r="Y51" s="107"/>
    </row>
    <row r="52" spans="1:25" ht="15" customHeight="1">
      <c r="A52" s="208" t="s">
        <v>178</v>
      </c>
      <c r="B52" s="208"/>
      <c r="C52" s="208"/>
      <c r="D52" s="208"/>
      <c r="E52" s="208"/>
      <c r="F52" s="124"/>
      <c r="G52" s="108"/>
      <c r="H52" s="23"/>
      <c r="I52" s="21"/>
      <c r="J52" s="21"/>
      <c r="K52" s="110"/>
      <c r="L52" s="104"/>
      <c r="M52" s="104"/>
      <c r="N52" s="104"/>
      <c r="O52" s="104"/>
      <c r="P52" s="103"/>
      <c r="Q52" s="104"/>
      <c r="R52" s="104"/>
      <c r="S52" s="104"/>
      <c r="T52" s="104"/>
      <c r="U52" s="104"/>
      <c r="V52" s="104"/>
      <c r="W52" s="107"/>
      <c r="X52" s="107"/>
      <c r="Y52" s="107"/>
    </row>
    <row r="53" spans="1:25" ht="15" customHeight="1">
      <c r="A53" s="213" t="s">
        <v>62</v>
      </c>
      <c r="B53" s="213"/>
      <c r="C53" s="213"/>
      <c r="D53" s="213"/>
      <c r="E53" s="213"/>
      <c r="F53" s="134">
        <f>SUM(F48:F52)</f>
        <v>0</v>
      </c>
      <c r="G53" s="25"/>
      <c r="H53" s="25"/>
      <c r="I53" s="25"/>
      <c r="J53" s="25"/>
      <c r="K53" s="25"/>
      <c r="L53" s="104"/>
      <c r="M53" s="104"/>
      <c r="N53" s="104"/>
      <c r="O53" s="104"/>
      <c r="P53" s="103"/>
      <c r="Q53" s="104"/>
      <c r="R53" s="104"/>
      <c r="S53" s="104"/>
      <c r="T53" s="104"/>
      <c r="U53" s="104"/>
      <c r="V53" s="104"/>
      <c r="W53" s="107"/>
      <c r="X53" s="107"/>
      <c r="Y53" s="107"/>
    </row>
    <row r="54" spans="1:25" ht="15" customHeight="1">
      <c r="A54" s="211" t="s">
        <v>63</v>
      </c>
      <c r="B54" s="211"/>
      <c r="C54" s="211"/>
      <c r="D54" s="211"/>
      <c r="E54" s="211"/>
      <c r="F54" s="211"/>
      <c r="G54" s="211"/>
      <c r="H54" s="211"/>
      <c r="I54" s="103"/>
      <c r="J54" s="103"/>
      <c r="K54" s="103"/>
      <c r="L54" s="103"/>
      <c r="M54" s="103"/>
      <c r="N54" s="103"/>
      <c r="O54" s="103"/>
      <c r="P54" s="104"/>
      <c r="Q54" s="104"/>
      <c r="R54" s="104"/>
      <c r="S54" s="104"/>
      <c r="T54" s="104"/>
      <c r="U54" s="104"/>
      <c r="V54" s="104"/>
      <c r="W54" s="107"/>
      <c r="X54" s="107"/>
      <c r="Y54" s="107"/>
    </row>
    <row r="55" spans="1:25" ht="15.75" thickBot="1">
      <c r="A55" s="214"/>
      <c r="B55" s="214"/>
      <c r="C55" s="214"/>
      <c r="D55" s="214"/>
      <c r="E55" s="214"/>
      <c r="F55" s="214"/>
      <c r="G55" s="214"/>
      <c r="H55" s="214"/>
      <c r="I55" s="214"/>
      <c r="J55" s="214"/>
      <c r="K55" s="214"/>
      <c r="L55" s="214"/>
      <c r="M55" s="214"/>
      <c r="N55" s="214"/>
      <c r="O55" s="214"/>
      <c r="P55" s="104"/>
      <c r="Q55" s="104"/>
      <c r="R55" s="104"/>
      <c r="S55" s="104"/>
      <c r="T55" s="104"/>
      <c r="U55" s="104"/>
      <c r="V55" s="104"/>
      <c r="W55" s="107"/>
      <c r="X55" s="107"/>
      <c r="Y55" s="107"/>
    </row>
    <row r="56" spans="1:25" ht="54.75" customHeight="1" thickBot="1">
      <c r="A56" s="215" t="s">
        <v>184</v>
      </c>
      <c r="B56" s="215"/>
      <c r="C56" s="215"/>
      <c r="D56" s="215"/>
      <c r="E56" s="215"/>
      <c r="F56" s="215"/>
      <c r="G56" s="215"/>
      <c r="H56" s="215"/>
      <c r="I56" s="215"/>
      <c r="J56" s="215"/>
      <c r="K56" s="215"/>
      <c r="L56" s="227"/>
      <c r="M56" s="227"/>
      <c r="N56" s="227"/>
      <c r="O56" s="227"/>
      <c r="P56" s="104"/>
      <c r="Q56" s="104"/>
      <c r="R56" s="104"/>
      <c r="S56" s="104"/>
      <c r="T56" s="104"/>
      <c r="U56" s="104"/>
      <c r="V56" s="104"/>
      <c r="W56" s="107"/>
      <c r="X56" s="107"/>
      <c r="Y56" s="107"/>
    </row>
    <row r="57" spans="1:25">
      <c r="A57" s="104"/>
      <c r="B57" s="104"/>
      <c r="C57" s="16"/>
      <c r="D57" s="104"/>
      <c r="E57" s="104"/>
      <c r="F57" s="104"/>
      <c r="G57" s="104"/>
      <c r="H57" s="104"/>
      <c r="I57" s="104"/>
      <c r="J57" s="104"/>
      <c r="K57" s="104"/>
      <c r="L57" s="104"/>
      <c r="M57" s="104"/>
      <c r="N57" s="104"/>
      <c r="O57" s="104"/>
      <c r="P57" s="104"/>
      <c r="Q57" s="104"/>
      <c r="R57" s="104"/>
      <c r="S57" s="104"/>
      <c r="T57" s="104"/>
      <c r="U57" s="104"/>
      <c r="V57" s="104"/>
      <c r="W57" s="107"/>
      <c r="X57" s="107"/>
      <c r="Y57" s="107"/>
    </row>
    <row r="58" spans="1:25" ht="15" customHeight="1">
      <c r="A58" s="211" t="s">
        <v>80</v>
      </c>
      <c r="B58" s="211"/>
      <c r="C58" s="211"/>
      <c r="D58" s="211"/>
      <c r="E58" s="211"/>
      <c r="F58" s="211"/>
      <c r="G58" s="211"/>
      <c r="H58" s="211"/>
      <c r="I58" s="104"/>
      <c r="J58" s="104"/>
      <c r="K58" s="104"/>
      <c r="L58" s="104"/>
      <c r="M58" s="104"/>
      <c r="N58" s="104"/>
      <c r="O58" s="104"/>
      <c r="P58" s="104"/>
      <c r="Q58" s="104"/>
      <c r="R58" s="104"/>
      <c r="S58" s="104"/>
      <c r="T58" s="104"/>
      <c r="U58" s="104"/>
      <c r="V58" s="104"/>
      <c r="W58" s="107"/>
      <c r="X58" s="107"/>
      <c r="Y58" s="107"/>
    </row>
    <row r="59" spans="1:25">
      <c r="A59" s="104"/>
      <c r="B59" s="104"/>
      <c r="C59" s="16"/>
      <c r="D59" s="104"/>
      <c r="E59" s="104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104"/>
      <c r="Q59" s="104"/>
      <c r="R59" s="104"/>
      <c r="S59" s="104"/>
      <c r="T59" s="104"/>
      <c r="U59" s="104"/>
      <c r="V59" s="104"/>
      <c r="W59" s="107"/>
      <c r="X59" s="107"/>
      <c r="Y59" s="107"/>
    </row>
    <row r="60" spans="1:25">
      <c r="A60" s="104"/>
      <c r="B60" s="104"/>
      <c r="C60" s="16"/>
      <c r="D60" s="104"/>
      <c r="E60" s="104"/>
      <c r="F60" s="104"/>
      <c r="G60" s="104"/>
      <c r="H60" s="104"/>
      <c r="I60" s="104"/>
      <c r="J60" s="104"/>
      <c r="K60" s="104"/>
      <c r="L60" s="104"/>
      <c r="M60" s="104"/>
      <c r="N60" s="104"/>
      <c r="O60" s="104"/>
      <c r="P60" s="104"/>
      <c r="Q60" s="104"/>
      <c r="R60" s="104"/>
      <c r="S60" s="104"/>
      <c r="T60" s="104"/>
      <c r="U60" s="104"/>
      <c r="V60" s="104"/>
      <c r="W60" s="107"/>
      <c r="X60" s="107"/>
      <c r="Y60" s="107"/>
    </row>
    <row r="61" spans="1:25">
      <c r="A61" s="104"/>
      <c r="B61" s="104"/>
      <c r="C61" s="16"/>
      <c r="D61" s="104"/>
      <c r="E61" s="104"/>
      <c r="F61" s="104"/>
      <c r="G61" s="104"/>
      <c r="H61" s="104"/>
      <c r="I61" s="104"/>
      <c r="J61" s="104"/>
      <c r="K61" s="104"/>
      <c r="L61" s="104"/>
      <c r="M61" s="104"/>
      <c r="N61" s="104"/>
      <c r="O61" s="104"/>
      <c r="P61" s="104"/>
      <c r="Q61" s="104"/>
      <c r="R61" s="104"/>
      <c r="S61" s="104"/>
      <c r="T61" s="104"/>
      <c r="U61" s="104"/>
      <c r="V61" s="104"/>
      <c r="W61" s="107"/>
      <c r="X61" s="107"/>
      <c r="Y61" s="107"/>
    </row>
    <row r="62" spans="1:25" ht="15" customHeight="1">
      <c r="A62" s="104"/>
      <c r="B62" s="104"/>
      <c r="C62" s="16"/>
      <c r="D62" s="212"/>
      <c r="E62" s="212"/>
      <c r="F62" s="212"/>
      <c r="I62" s="212"/>
      <c r="J62" s="212"/>
      <c r="K62" s="212"/>
      <c r="L62" s="212"/>
      <c r="M62" s="104"/>
      <c r="N62" s="104"/>
      <c r="O62" s="104"/>
      <c r="P62" s="104"/>
      <c r="Q62" s="104"/>
      <c r="R62" s="104"/>
      <c r="S62" s="104"/>
      <c r="T62" s="104"/>
      <c r="U62" s="104"/>
      <c r="V62" s="104"/>
      <c r="W62" s="107"/>
      <c r="X62" s="107"/>
      <c r="Y62" s="107"/>
    </row>
    <row r="63" spans="1:25" ht="31.5" customHeight="1">
      <c r="A63" s="104"/>
      <c r="B63" s="104"/>
      <c r="C63" s="16"/>
      <c r="D63" s="212"/>
      <c r="E63" s="212"/>
      <c r="F63" s="212"/>
      <c r="I63" s="212"/>
      <c r="J63" s="212"/>
      <c r="K63" s="212"/>
      <c r="L63" s="212"/>
      <c r="M63" s="104"/>
      <c r="N63" s="104"/>
      <c r="O63" s="104"/>
      <c r="P63" s="104"/>
      <c r="Q63" s="104"/>
      <c r="R63" s="104"/>
      <c r="S63" s="104"/>
      <c r="T63" s="104"/>
      <c r="U63" s="104"/>
      <c r="V63" s="104"/>
      <c r="W63" s="107"/>
      <c r="X63" s="107"/>
      <c r="Y63" s="107"/>
    </row>
    <row r="64" spans="1:25">
      <c r="A64" s="104"/>
      <c r="B64" s="104"/>
      <c r="C64" s="16"/>
      <c r="D64" s="104"/>
      <c r="E64" s="104"/>
      <c r="F64" s="104"/>
      <c r="G64" s="104"/>
      <c r="H64" s="104"/>
      <c r="I64" s="104"/>
      <c r="J64" s="104"/>
      <c r="K64" s="104"/>
      <c r="L64" s="104"/>
      <c r="M64" s="104"/>
      <c r="N64" s="104"/>
      <c r="O64" s="104"/>
      <c r="P64" s="104"/>
      <c r="Q64" s="104"/>
      <c r="R64" s="104"/>
      <c r="S64" s="104"/>
      <c r="T64" s="104"/>
      <c r="U64" s="104"/>
      <c r="V64" s="104"/>
      <c r="W64" s="107"/>
      <c r="X64" s="107"/>
      <c r="Y64" s="107"/>
    </row>
    <row r="65" spans="1:25">
      <c r="A65" s="104"/>
      <c r="B65" s="104"/>
      <c r="C65" s="16"/>
      <c r="D65" s="104"/>
      <c r="E65" s="104"/>
      <c r="F65" s="104"/>
      <c r="G65" s="104"/>
      <c r="H65" s="104"/>
      <c r="I65" s="104"/>
      <c r="J65" s="104"/>
      <c r="K65" s="104"/>
      <c r="L65" s="104"/>
      <c r="M65" s="104"/>
      <c r="N65" s="104"/>
      <c r="O65" s="104"/>
      <c r="P65" s="104"/>
      <c r="Q65" s="104"/>
      <c r="R65" s="104"/>
      <c r="S65" s="104"/>
      <c r="T65" s="104"/>
      <c r="U65" s="104"/>
      <c r="V65" s="104"/>
      <c r="W65" s="107"/>
      <c r="X65" s="107"/>
      <c r="Y65" s="107"/>
    </row>
    <row r="66" spans="1:25">
      <c r="A66" s="104"/>
      <c r="B66" s="104"/>
      <c r="C66" s="16"/>
      <c r="D66" s="104"/>
      <c r="E66" s="104"/>
      <c r="F66" s="104"/>
      <c r="G66" s="104"/>
      <c r="H66" s="104"/>
      <c r="I66" s="104"/>
      <c r="J66" s="104"/>
      <c r="K66" s="104"/>
      <c r="L66" s="104"/>
      <c r="M66" s="104"/>
      <c r="N66" s="104"/>
      <c r="O66" s="104"/>
      <c r="P66" s="104"/>
      <c r="Q66" s="104"/>
      <c r="R66" s="104"/>
      <c r="S66" s="104"/>
      <c r="T66" s="104"/>
      <c r="U66" s="104"/>
      <c r="V66" s="104"/>
      <c r="W66" s="107"/>
      <c r="X66" s="107"/>
      <c r="Y66" s="107"/>
    </row>
    <row r="67" spans="1:25">
      <c r="A67" s="104"/>
      <c r="B67" s="104"/>
      <c r="C67" s="16"/>
      <c r="D67" s="104"/>
      <c r="E67" s="104"/>
      <c r="F67" s="104"/>
      <c r="G67" s="104"/>
      <c r="H67" s="104"/>
      <c r="I67" s="104"/>
      <c r="J67" s="104"/>
      <c r="K67" s="104"/>
      <c r="L67" s="104"/>
      <c r="M67" s="104"/>
      <c r="N67" s="104"/>
      <c r="O67" s="104"/>
      <c r="P67" s="104"/>
      <c r="Q67" s="104"/>
      <c r="R67" s="104"/>
      <c r="S67" s="104"/>
      <c r="T67" s="104"/>
      <c r="U67" s="104"/>
      <c r="V67" s="104"/>
      <c r="W67" s="107"/>
      <c r="X67" s="107"/>
      <c r="Y67" s="107"/>
    </row>
    <row r="68" spans="1:25">
      <c r="A68" s="104"/>
      <c r="B68" s="104"/>
      <c r="C68" s="16"/>
      <c r="D68" s="104"/>
      <c r="E68" s="104"/>
      <c r="F68" s="104"/>
      <c r="G68" s="104"/>
      <c r="H68" s="104"/>
      <c r="I68" s="104"/>
      <c r="J68" s="104"/>
      <c r="K68" s="104"/>
      <c r="L68" s="104"/>
      <c r="M68" s="104"/>
      <c r="N68" s="104"/>
      <c r="O68" s="104"/>
      <c r="P68" s="104"/>
      <c r="Q68" s="104"/>
      <c r="R68" s="104"/>
      <c r="S68" s="104"/>
      <c r="T68" s="104"/>
      <c r="U68" s="104"/>
      <c r="V68" s="104"/>
      <c r="W68" s="107"/>
      <c r="X68" s="107"/>
      <c r="Y68" s="107"/>
    </row>
    <row r="69" spans="1:25">
      <c r="A69" s="104"/>
      <c r="B69" s="104"/>
      <c r="C69" s="16"/>
      <c r="D69" s="104"/>
      <c r="E69" s="104"/>
      <c r="F69" s="104"/>
      <c r="G69" s="104"/>
      <c r="H69" s="104"/>
      <c r="I69" s="104"/>
      <c r="J69" s="104"/>
      <c r="K69" s="104"/>
      <c r="L69" s="104"/>
      <c r="M69" s="104"/>
      <c r="N69" s="104"/>
      <c r="O69" s="104"/>
      <c r="P69" s="104"/>
      <c r="Q69" s="104"/>
      <c r="R69" s="104"/>
      <c r="S69" s="104"/>
      <c r="T69" s="104"/>
      <c r="U69" s="104"/>
      <c r="V69" s="104"/>
      <c r="W69" s="107"/>
      <c r="X69" s="107"/>
      <c r="Y69" s="107"/>
    </row>
    <row r="70" spans="1:25">
      <c r="A70" s="104"/>
      <c r="B70" s="104"/>
      <c r="C70" s="16"/>
      <c r="D70" s="104"/>
      <c r="E70" s="104"/>
      <c r="F70" s="104"/>
      <c r="G70" s="104"/>
      <c r="H70" s="104"/>
      <c r="I70" s="104"/>
      <c r="J70" s="104"/>
      <c r="K70" s="104"/>
      <c r="L70" s="104"/>
      <c r="M70" s="104"/>
      <c r="N70" s="104"/>
      <c r="O70" s="104"/>
      <c r="P70" s="104"/>
      <c r="Q70" s="104"/>
      <c r="R70" s="104"/>
      <c r="S70" s="104"/>
      <c r="T70" s="104"/>
      <c r="U70" s="104"/>
      <c r="V70" s="104"/>
      <c r="W70" s="107"/>
      <c r="X70" s="107"/>
      <c r="Y70" s="107"/>
    </row>
    <row r="71" spans="1:25">
      <c r="A71" s="104"/>
      <c r="B71" s="104"/>
      <c r="C71" s="16"/>
      <c r="D71" s="104"/>
      <c r="E71" s="104"/>
      <c r="F71" s="104"/>
      <c r="G71" s="104"/>
      <c r="H71" s="104"/>
      <c r="I71" s="104"/>
      <c r="J71" s="104"/>
      <c r="K71" s="104"/>
      <c r="L71" s="104"/>
      <c r="M71" s="104"/>
      <c r="N71" s="104"/>
      <c r="O71" s="104"/>
      <c r="P71" s="104"/>
      <c r="Q71" s="104"/>
      <c r="R71" s="104"/>
      <c r="S71" s="104"/>
      <c r="T71" s="104"/>
      <c r="U71" s="104"/>
      <c r="V71" s="104"/>
      <c r="W71" s="107"/>
      <c r="X71" s="107"/>
      <c r="Y71" s="107"/>
    </row>
    <row r="72" spans="1:25">
      <c r="A72" s="104"/>
      <c r="B72" s="104"/>
      <c r="C72" s="16"/>
      <c r="D72" s="104"/>
      <c r="E72" s="104"/>
      <c r="F72" s="104"/>
      <c r="G72" s="104"/>
      <c r="H72" s="104"/>
      <c r="I72" s="104"/>
      <c r="J72" s="104"/>
      <c r="K72" s="104"/>
      <c r="L72" s="104"/>
      <c r="M72" s="104"/>
      <c r="N72" s="104"/>
      <c r="O72" s="104"/>
      <c r="P72" s="104"/>
      <c r="Q72" s="104"/>
      <c r="R72" s="104"/>
      <c r="S72" s="104"/>
      <c r="T72" s="104"/>
      <c r="U72" s="104"/>
      <c r="V72" s="104"/>
      <c r="W72" s="107"/>
      <c r="X72" s="107"/>
      <c r="Y72" s="107"/>
    </row>
    <row r="73" spans="1:25">
      <c r="A73" s="104"/>
      <c r="B73" s="104"/>
      <c r="C73" s="16"/>
      <c r="D73" s="104"/>
      <c r="E73" s="104"/>
      <c r="F73" s="104"/>
      <c r="G73" s="104"/>
      <c r="H73" s="104"/>
      <c r="I73" s="104"/>
      <c r="J73" s="104"/>
      <c r="K73" s="104"/>
      <c r="L73" s="104"/>
      <c r="M73" s="104"/>
      <c r="N73" s="104"/>
      <c r="O73" s="104"/>
      <c r="P73" s="104"/>
      <c r="Q73" s="104"/>
      <c r="R73" s="104"/>
      <c r="S73" s="104"/>
      <c r="T73" s="104"/>
      <c r="U73" s="104"/>
      <c r="V73" s="104"/>
      <c r="W73" s="107"/>
      <c r="X73" s="107"/>
      <c r="Y73" s="107"/>
    </row>
    <row r="74" spans="1:25">
      <c r="A74" s="104"/>
      <c r="B74" s="104"/>
      <c r="C74" s="16"/>
      <c r="D74" s="104"/>
      <c r="E74" s="104"/>
      <c r="F74" s="104"/>
      <c r="G74" s="104"/>
      <c r="H74" s="104"/>
      <c r="I74" s="104"/>
      <c r="J74" s="104"/>
      <c r="K74" s="104"/>
      <c r="L74" s="104"/>
      <c r="M74" s="104"/>
      <c r="N74" s="104"/>
      <c r="O74" s="104"/>
      <c r="P74" s="104"/>
      <c r="Q74" s="104"/>
      <c r="R74" s="104"/>
      <c r="S74" s="104"/>
      <c r="T74" s="104"/>
      <c r="U74" s="104"/>
      <c r="V74" s="104"/>
      <c r="W74" s="107"/>
      <c r="X74" s="107"/>
      <c r="Y74" s="107"/>
    </row>
    <row r="75" spans="1:25">
      <c r="A75" s="104"/>
      <c r="B75" s="104"/>
      <c r="C75" s="16"/>
      <c r="D75" s="104"/>
      <c r="E75" s="104"/>
      <c r="F75" s="104"/>
      <c r="G75" s="104"/>
      <c r="H75" s="104"/>
      <c r="I75" s="104"/>
      <c r="J75" s="104"/>
      <c r="K75" s="104"/>
      <c r="L75" s="104"/>
      <c r="M75" s="104"/>
      <c r="N75" s="104"/>
      <c r="O75" s="104"/>
      <c r="P75" s="104"/>
      <c r="Q75" s="104"/>
      <c r="R75" s="104"/>
      <c r="S75" s="104"/>
      <c r="T75" s="104"/>
      <c r="U75" s="104"/>
      <c r="V75" s="104"/>
      <c r="W75" s="107"/>
      <c r="X75" s="107"/>
      <c r="Y75" s="107"/>
    </row>
    <row r="76" spans="1:25">
      <c r="A76" s="104"/>
      <c r="B76" s="104"/>
      <c r="C76" s="16"/>
      <c r="D76" s="104"/>
      <c r="E76" s="104"/>
      <c r="F76" s="104"/>
      <c r="G76" s="104"/>
      <c r="H76" s="104"/>
      <c r="I76" s="104"/>
      <c r="J76" s="104"/>
      <c r="K76" s="104"/>
      <c r="L76" s="104"/>
      <c r="M76" s="104"/>
      <c r="N76" s="104"/>
      <c r="O76" s="104"/>
      <c r="P76" s="104"/>
      <c r="Q76" s="104"/>
      <c r="R76" s="104"/>
      <c r="S76" s="104"/>
      <c r="T76" s="104"/>
      <c r="U76" s="104"/>
      <c r="V76" s="104"/>
      <c r="W76" s="107"/>
      <c r="X76" s="107"/>
      <c r="Y76" s="107"/>
    </row>
    <row r="77" spans="1:25">
      <c r="A77" s="104"/>
      <c r="B77" s="104"/>
      <c r="C77" s="16"/>
      <c r="D77" s="104"/>
      <c r="E77" s="104"/>
      <c r="F77" s="104"/>
      <c r="G77" s="104"/>
      <c r="H77" s="104"/>
      <c r="I77" s="104"/>
      <c r="J77" s="104"/>
      <c r="K77" s="104"/>
      <c r="L77" s="104"/>
      <c r="M77" s="104"/>
      <c r="N77" s="104"/>
      <c r="O77" s="104"/>
      <c r="P77" s="104"/>
      <c r="Q77" s="104"/>
      <c r="R77" s="104"/>
      <c r="S77" s="104"/>
      <c r="T77" s="104"/>
      <c r="U77" s="104"/>
      <c r="V77" s="104"/>
      <c r="W77" s="107"/>
      <c r="X77" s="107"/>
      <c r="Y77" s="107"/>
    </row>
    <row r="78" spans="1:25">
      <c r="A78" s="104"/>
      <c r="B78" s="104"/>
      <c r="C78" s="16"/>
      <c r="D78" s="104"/>
      <c r="E78" s="104"/>
      <c r="F78" s="104"/>
      <c r="G78" s="104"/>
      <c r="H78" s="104"/>
      <c r="I78" s="104"/>
      <c r="J78" s="104"/>
      <c r="K78" s="104"/>
      <c r="L78" s="104"/>
      <c r="M78" s="104"/>
      <c r="N78" s="104"/>
      <c r="O78" s="104"/>
      <c r="P78" s="104"/>
      <c r="Q78" s="104"/>
      <c r="R78" s="104"/>
      <c r="S78" s="104"/>
      <c r="T78" s="104"/>
      <c r="U78" s="104"/>
      <c r="V78" s="104"/>
      <c r="W78" s="107"/>
      <c r="X78" s="107"/>
      <c r="Y78" s="107"/>
    </row>
    <row r="79" spans="1:25">
      <c r="A79" s="104"/>
      <c r="B79" s="104"/>
      <c r="C79" s="16"/>
      <c r="D79" s="104"/>
      <c r="E79" s="104"/>
      <c r="F79" s="104"/>
      <c r="G79" s="104"/>
      <c r="H79" s="104"/>
      <c r="I79" s="104"/>
      <c r="J79" s="104"/>
      <c r="K79" s="104"/>
      <c r="L79" s="104"/>
      <c r="M79" s="104"/>
      <c r="N79" s="104"/>
      <c r="O79" s="104"/>
      <c r="P79" s="104"/>
      <c r="Q79" s="104"/>
      <c r="R79" s="104"/>
      <c r="S79" s="104"/>
      <c r="T79" s="104"/>
      <c r="U79" s="104"/>
      <c r="V79" s="104"/>
      <c r="W79" s="107"/>
      <c r="X79" s="107"/>
      <c r="Y79" s="107"/>
    </row>
    <row r="80" spans="1:25">
      <c r="A80" s="104"/>
      <c r="B80" s="104"/>
      <c r="C80" s="16"/>
      <c r="D80" s="104"/>
      <c r="E80" s="104"/>
      <c r="F80" s="104"/>
      <c r="G80" s="104"/>
      <c r="H80" s="104"/>
      <c r="I80" s="104"/>
      <c r="J80" s="104"/>
      <c r="K80" s="104"/>
      <c r="L80" s="104"/>
      <c r="M80" s="104"/>
      <c r="N80" s="104"/>
      <c r="O80" s="104"/>
      <c r="P80" s="104"/>
      <c r="Q80" s="104"/>
      <c r="R80" s="104"/>
      <c r="S80" s="104"/>
      <c r="T80" s="104"/>
      <c r="U80" s="104"/>
      <c r="V80" s="104"/>
      <c r="W80" s="107"/>
      <c r="X80" s="107"/>
      <c r="Y80" s="107"/>
    </row>
    <row r="81" spans="1:25">
      <c r="A81" s="104"/>
      <c r="B81" s="104"/>
      <c r="C81" s="16"/>
      <c r="D81" s="104"/>
      <c r="E81" s="104"/>
      <c r="F81" s="104"/>
      <c r="G81" s="104"/>
      <c r="H81" s="104"/>
      <c r="I81" s="104"/>
      <c r="J81" s="104"/>
      <c r="K81" s="104"/>
      <c r="L81" s="104"/>
      <c r="M81" s="104"/>
      <c r="N81" s="104"/>
      <c r="O81" s="104"/>
      <c r="P81" s="104"/>
      <c r="Q81" s="104"/>
      <c r="R81" s="104"/>
      <c r="S81" s="104"/>
      <c r="T81" s="104"/>
      <c r="U81" s="104"/>
      <c r="V81" s="104"/>
      <c r="W81" s="107"/>
      <c r="X81" s="107"/>
      <c r="Y81" s="107"/>
    </row>
    <row r="82" spans="1:25">
      <c r="A82" s="104"/>
      <c r="B82" s="104"/>
      <c r="C82" s="16"/>
      <c r="D82" s="104"/>
      <c r="E82" s="104"/>
      <c r="F82" s="104"/>
      <c r="G82" s="104"/>
      <c r="H82" s="104"/>
      <c r="I82" s="104"/>
      <c r="J82" s="104"/>
      <c r="K82" s="104"/>
      <c r="L82" s="104"/>
      <c r="M82" s="104"/>
      <c r="N82" s="104"/>
      <c r="O82" s="104"/>
      <c r="P82" s="104"/>
      <c r="Q82" s="104"/>
      <c r="R82" s="104"/>
      <c r="S82" s="104"/>
      <c r="T82" s="104"/>
      <c r="U82" s="104"/>
      <c r="V82" s="104"/>
      <c r="W82" s="107"/>
      <c r="X82" s="107"/>
      <c r="Y82" s="107"/>
    </row>
    <row r="83" spans="1:25">
      <c r="A83" s="26"/>
      <c r="B83" s="26"/>
      <c r="C83" s="27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</row>
    <row r="84" spans="1:25">
      <c r="A84" s="26"/>
      <c r="B84" s="26"/>
      <c r="C84" s="27"/>
      <c r="D84" s="26"/>
      <c r="E84" s="26"/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</row>
    <row r="85" spans="1:25">
      <c r="A85" s="26"/>
      <c r="B85" s="26"/>
      <c r="C85" s="27"/>
      <c r="D85" s="26"/>
      <c r="E85" s="26"/>
      <c r="F85" s="26"/>
      <c r="G85" s="26"/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</row>
    <row r="86" spans="1:25">
      <c r="A86" s="26"/>
      <c r="B86" s="26"/>
      <c r="C86" s="27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</row>
    <row r="87" spans="1:25">
      <c r="A87" s="26"/>
      <c r="B87" s="26"/>
      <c r="C87" s="27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</row>
    <row r="88" spans="1:25">
      <c r="A88" s="26"/>
      <c r="B88" s="26"/>
      <c r="C88" s="27"/>
      <c r="D88" s="26"/>
      <c r="E88" s="26"/>
      <c r="F88" s="26"/>
      <c r="G88" s="26"/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</row>
    <row r="89" spans="1:25">
      <c r="A89" s="26"/>
      <c r="B89" s="26"/>
      <c r="C89" s="27"/>
      <c r="D89" s="26"/>
      <c r="E89" s="26"/>
      <c r="F89" s="26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</row>
    <row r="90" spans="1:25">
      <c r="A90" s="26"/>
      <c r="B90" s="26"/>
      <c r="C90" s="27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</row>
    <row r="91" spans="1:25">
      <c r="A91" s="26"/>
      <c r="B91" s="26"/>
      <c r="C91" s="27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</row>
    <row r="92" spans="1:25">
      <c r="A92" s="26"/>
      <c r="B92" s="26"/>
      <c r="C92" s="27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</row>
    <row r="93" spans="1:25">
      <c r="A93" s="26"/>
      <c r="B93" s="26"/>
      <c r="C93" s="27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</row>
    <row r="94" spans="1:25">
      <c r="A94" s="26"/>
      <c r="B94" s="26"/>
      <c r="C94" s="27"/>
      <c r="D94" s="26"/>
      <c r="E94" s="26"/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</row>
    <row r="95" spans="1:25">
      <c r="A95" s="26"/>
      <c r="B95" s="26"/>
      <c r="C95" s="27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</row>
    <row r="96" spans="1:25">
      <c r="A96" s="26"/>
      <c r="B96" s="26"/>
      <c r="C96" s="27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</row>
    <row r="97" spans="1:22">
      <c r="A97" s="26"/>
      <c r="B97" s="26"/>
      <c r="C97" s="27"/>
      <c r="D97" s="26"/>
      <c r="E97" s="26"/>
      <c r="F97" s="26"/>
      <c r="G97" s="26"/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</row>
    <row r="98" spans="1:22">
      <c r="A98" s="26"/>
      <c r="B98" s="26"/>
      <c r="C98" s="27"/>
      <c r="D98" s="26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</row>
    <row r="99" spans="1:22">
      <c r="A99" s="26"/>
      <c r="B99" s="26"/>
      <c r="C99" s="27"/>
      <c r="D99" s="26"/>
      <c r="E99" s="26"/>
      <c r="F99" s="26"/>
      <c r="G99" s="26"/>
      <c r="H99" s="26"/>
      <c r="I99" s="26"/>
      <c r="J99" s="26"/>
      <c r="K99" s="26"/>
      <c r="L99" s="26"/>
      <c r="M99" s="26"/>
      <c r="N99" s="26"/>
      <c r="O99" s="26"/>
      <c r="P99" s="26"/>
      <c r="Q99" s="26"/>
      <c r="R99" s="26"/>
      <c r="S99" s="26"/>
      <c r="T99" s="26"/>
      <c r="U99" s="26"/>
      <c r="V99" s="26"/>
    </row>
  </sheetData>
  <mergeCells count="53">
    <mergeCell ref="A58:H58"/>
    <mergeCell ref="D62:F62"/>
    <mergeCell ref="I62:L62"/>
    <mergeCell ref="D63:F63"/>
    <mergeCell ref="I63:L63"/>
    <mergeCell ref="L56:O56"/>
    <mergeCell ref="A47:E47"/>
    <mergeCell ref="A48:E48"/>
    <mergeCell ref="A49:E49"/>
    <mergeCell ref="A50:E50"/>
    <mergeCell ref="A51:E51"/>
    <mergeCell ref="A52:E52"/>
    <mergeCell ref="A53:E53"/>
    <mergeCell ref="A54:H54"/>
    <mergeCell ref="A55:O55"/>
    <mergeCell ref="A56:K56"/>
    <mergeCell ref="A46:E46"/>
    <mergeCell ref="A36:E36"/>
    <mergeCell ref="A37:E37"/>
    <mergeCell ref="A38:E38"/>
    <mergeCell ref="A39:E39"/>
    <mergeCell ref="A40:E40"/>
    <mergeCell ref="R20:S20"/>
    <mergeCell ref="A41:E41"/>
    <mergeCell ref="A42:E42"/>
    <mergeCell ref="A44:K44"/>
    <mergeCell ref="A45:E45"/>
    <mergeCell ref="T20:U20"/>
    <mergeCell ref="V20:V21"/>
    <mergeCell ref="A13:V13"/>
    <mergeCell ref="A14:V14"/>
    <mergeCell ref="A15:O15"/>
    <mergeCell ref="A16:V16"/>
    <mergeCell ref="A17:V17"/>
    <mergeCell ref="A18:V18"/>
    <mergeCell ref="A19:A21"/>
    <mergeCell ref="C19:V19"/>
    <mergeCell ref="B20:B21"/>
    <mergeCell ref="C20:C21"/>
    <mergeCell ref="D20:F20"/>
    <mergeCell ref="G20:I20"/>
    <mergeCell ref="K20:N20"/>
    <mergeCell ref="O20:P20"/>
    <mergeCell ref="A1:V1"/>
    <mergeCell ref="A3:V3"/>
    <mergeCell ref="A5:V5"/>
    <mergeCell ref="A6:N6"/>
    <mergeCell ref="A7:N7"/>
    <mergeCell ref="A8:V8"/>
    <mergeCell ref="A9:N9"/>
    <mergeCell ref="A10:N10"/>
    <mergeCell ref="A11:V11"/>
    <mergeCell ref="A12:N12"/>
  </mergeCells>
  <pageMargins left="0.51180555555555596" right="0.51180555555555596" top="0.55625000000000002" bottom="0.47291666666666698" header="0.511811023622047" footer="0.31527777777777799"/>
  <pageSetup paperSize="9" scale="37" orientation="landscape" horizontalDpi="300" verticalDpi="300" r:id="rId1"/>
  <headerFooter>
    <oddFooter>&amp;LÁrea Responsável: SUPECC/SGI/SES&amp;RPág &amp;P de &amp;N - &amp;D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15</vt:i4>
      </vt:variant>
      <vt:variant>
        <vt:lpstr>Intervalos Nomeados</vt:lpstr>
      </vt:variant>
      <vt:variant>
        <vt:i4>6</vt:i4>
      </vt:variant>
    </vt:vector>
  </HeadingPairs>
  <TitlesOfParts>
    <vt:vector size="21" baseType="lpstr">
      <vt:lpstr>H.E. AGUAS LINDAS-HMTJ</vt:lpstr>
      <vt:lpstr>H.E.FORMOSA-IMED</vt:lpstr>
      <vt:lpstr>HUGOL</vt:lpstr>
      <vt:lpstr>POL.FORMOSA-IMED</vt:lpstr>
      <vt:lpstr>POL.GOIANÉSIA-FUNEV</vt:lpstr>
      <vt:lpstr>POL.POSSE-IMED</vt:lpstr>
      <vt:lpstr>POLICL. GOIÁS - HMTJ</vt:lpstr>
      <vt:lpstr>POL. SLMBELOS - FUNEV</vt:lpstr>
      <vt:lpstr>POL. FORMOSA CEM</vt:lpstr>
      <vt:lpstr>POL. GOIANÉSIA CEM</vt:lpstr>
      <vt:lpstr>POL. POSSE- CEM</vt:lpstr>
      <vt:lpstr>POLICL. GOIÁS-GENNESIS</vt:lpstr>
      <vt:lpstr>Planilha1</vt:lpstr>
      <vt:lpstr>Planilha2</vt:lpstr>
      <vt:lpstr>POL. SLMBELOS-GENNESIS</vt:lpstr>
      <vt:lpstr>HUGOL!Area_de_impressao</vt:lpstr>
      <vt:lpstr>'POL. SLMBELOS-GENNESIS'!Area_de_impressao</vt:lpstr>
      <vt:lpstr>'POLICL. GOIÁS-GENNESIS'!Area_de_impressao</vt:lpstr>
      <vt:lpstr>HUGOL!Titulos_de_impressao</vt:lpstr>
      <vt:lpstr>'POL. SLMBELOS-GENNESIS'!Titulos_de_impressao</vt:lpstr>
      <vt:lpstr>'POLICL. GOIÁS-GENNESIS'!Titulos_de_impressao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Henrique Nogueira de Souza</dc:creator>
  <cp:lastModifiedBy>Kátia Mendes Magalhães</cp:lastModifiedBy>
  <dcterms:created xsi:type="dcterms:W3CDTF">2024-10-25T16:20:14Z</dcterms:created>
  <dcterms:modified xsi:type="dcterms:W3CDTF">2024-12-17T13:18:35Z</dcterms:modified>
</cp:coreProperties>
</file>