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4\OS 2024\PORTAL TRANSPARÊNCIA\2024\PLANILHAS 2024 POR UNIDADE\NOVEMBRO 2024\"/>
    </mc:Choice>
  </mc:AlternateContent>
  <xr:revisionPtr revIDLastSave="0" documentId="8_{1C96C341-3228-4314-A776-B418A4C18576}" xr6:coauthVersionLast="47" xr6:coauthVersionMax="47" xr10:uidLastSave="{00000000-0000-0000-0000-000000000000}"/>
  <bookViews>
    <workbookView xWindow="-120" yWindow="-120" windowWidth="29040" windowHeight="15720" xr2:uid="{1BE811CE-E467-40C3-B53D-B647F1B6C547}"/>
  </bookViews>
  <sheets>
    <sheet name="H.E.FORMOSA-IMED" sheetId="1" r:id="rId1"/>
  </sheets>
  <definedNames>
    <definedName name="_xlnm._FilterDatabase" localSheetId="0" hidden="1">'H.E.FORMOSA-IMED'!$A$68:$K$86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2" i="1" l="1"/>
  <c r="F81" i="1"/>
  <c r="F79" i="1"/>
  <c r="F78" i="1"/>
  <c r="F85" i="1" s="1"/>
  <c r="L74" i="1" a="1"/>
  <c r="L74" i="1" s="1"/>
  <c r="L73" i="1" a="1"/>
  <c r="L73" i="1" s="1"/>
  <c r="L72" i="1" a="1"/>
  <c r="L72" i="1" s="1"/>
  <c r="F72" i="1"/>
  <c r="L71" i="1"/>
  <c r="L71" i="1" a="1"/>
  <c r="F71" i="1"/>
  <c r="L70" i="1" a="1"/>
  <c r="L70" i="1" s="1"/>
  <c r="F70" i="1"/>
  <c r="U56" i="1"/>
  <c r="T56" i="1"/>
  <c r="S56" i="1"/>
  <c r="R56" i="1"/>
  <c r="Q56" i="1"/>
  <c r="P56" i="1"/>
  <c r="O56" i="1"/>
  <c r="N56" i="1"/>
  <c r="M56" i="1"/>
  <c r="L56" i="1"/>
  <c r="J56" i="1"/>
  <c r="I56" i="1"/>
  <c r="H56" i="1"/>
  <c r="G56" i="1"/>
  <c r="F56" i="1"/>
  <c r="E56" i="1"/>
  <c r="D56" i="1"/>
  <c r="C56" i="1"/>
  <c r="V55" i="1"/>
  <c r="V54" i="1"/>
  <c r="V53" i="1"/>
  <c r="V52" i="1"/>
  <c r="V51" i="1"/>
  <c r="V50" i="1"/>
  <c r="V49" i="1"/>
  <c r="V48" i="1"/>
  <c r="V47" i="1"/>
  <c r="V46" i="1"/>
  <c r="V45" i="1"/>
  <c r="C45" i="1"/>
  <c r="B45" i="1"/>
  <c r="V44" i="1"/>
  <c r="V43" i="1"/>
  <c r="C43" i="1"/>
  <c r="B43" i="1"/>
  <c r="V42" i="1"/>
  <c r="V41" i="1"/>
  <c r="V40" i="1"/>
  <c r="C40" i="1"/>
  <c r="B40" i="1"/>
  <c r="V39" i="1"/>
  <c r="V38" i="1"/>
  <c r="V37" i="1"/>
  <c r="V36" i="1"/>
  <c r="V35" i="1"/>
  <c r="C35" i="1"/>
  <c r="B35" i="1"/>
  <c r="V34" i="1"/>
  <c r="V33" i="1"/>
  <c r="V32" i="1"/>
  <c r="V31" i="1"/>
  <c r="C31" i="1"/>
  <c r="B31" i="1"/>
  <c r="B56" i="1" s="1"/>
  <c r="V30" i="1"/>
  <c r="V29" i="1"/>
  <c r="V28" i="1"/>
  <c r="V27" i="1"/>
  <c r="V26" i="1"/>
  <c r="V25" i="1"/>
  <c r="V24" i="1"/>
  <c r="V23" i="1"/>
  <c r="V22" i="1"/>
  <c r="V5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  <author>Emilia Regina da Fonseca</author>
    <author>Kátia Mendes Magalhães</author>
  </authors>
  <commentList>
    <comment ref="F69" authorId="0" shapeId="0" xr:uid="{65D60FFB-79FC-4B89-BBB3-B6606EF419C2}">
      <text>
        <r>
          <rPr>
            <sz val="10"/>
            <rFont val="Arial"/>
            <family val="2"/>
          </rPr>
          <t xml:space="preserve">R$  9.003,17- Folha de pessoal cedido a unidade, referência agosto/24, Valor informado pelaGerencia de Gestão de Pessoas GGP DESPACHO Nº9591/2024/SES/COFP-05073 (64729292),  Processo nº 202100010024770
</t>
        </r>
      </text>
    </comment>
    <comment ref="F70" authorId="0" shapeId="0" xr:uid="{93CBBC91-55A2-4CC5-810D-ACAB11D220A3}">
      <text>
        <r>
          <rPr>
            <sz val="10"/>
            <rFont val="Arial"/>
            <family val="2"/>
          </rPr>
          <t xml:space="preserve">R$ 68.609,65-  E       R$ 1.173,58 </t>
        </r>
        <r>
          <rPr>
            <sz val="9"/>
            <color rgb="FF000000"/>
            <rFont val="Segoe UI"/>
            <family val="2"/>
            <charset val="1"/>
          </rPr>
          <t xml:space="preserve">  IRRF -CELG  JANEIRO/24 LANÇADO NA PLANILHA DE FEVEREIRO/24.  DESPACHO Nº 332/2024/SES/GMAE - CG-14421
</t>
        </r>
      </text>
    </comment>
    <comment ref="F71" authorId="0" shapeId="0" xr:uid="{D5B39284-CD92-45D9-9D1E-D0391C0EE45F}">
      <text>
        <r>
          <rPr>
            <sz val="10"/>
            <rFont val="Arial"/>
            <family val="2"/>
          </rPr>
          <t xml:space="preserve">R$55.603,92-  E       R$  1.010,48   </t>
        </r>
        <r>
          <rPr>
            <sz val="9"/>
            <color rgb="FF000000"/>
            <rFont val="Segoe UI"/>
            <family val="2"/>
            <charset val="1"/>
          </rPr>
          <t xml:space="preserve">IRRF -CELG  REFERENCIA FEVEREIRO/24, LANÇADA NA PLANILHA DE REPASSE MENSAL MARÇO/2024. DESPACHO Nº 1029/2024/SES/SUPECC-03082 e Despacho nº 332/2024- GMAE-CG (v. 58131458).
</t>
        </r>
      </text>
    </comment>
    <comment ref="F72" authorId="0" shapeId="0" xr:uid="{13FEB6B1-B25E-4227-8F84-9B471EACF382}">
      <text>
        <r>
          <rPr>
            <sz val="10"/>
            <rFont val="Arial"/>
            <family val="2"/>
          </rPr>
          <t>R$ 51996,45 -  E       R$   966,00  I</t>
        </r>
        <r>
          <rPr>
            <sz val="9"/>
            <color rgb="FF000000"/>
            <rFont val="Segoe UI"/>
            <family val="2"/>
            <charset val="1"/>
          </rPr>
          <t>RRF -CELG  REFERENCIA MARÇO/24, LANÇADA NA PLANILHA DE REPASSE MENSAL ABRIL/2024.
.
DESPACHO Nº 499/2024/SES/GMAE - CG-14421 (59376570)RELATÓRIO Nº 20 / 2024 SES/GMAE - CG-14421</t>
        </r>
      </text>
    </comment>
    <comment ref="F77" authorId="0" shapeId="0" xr:uid="{3E68C5C9-E033-4D44-A2DE-26356FF30EF2}">
      <text>
        <r>
          <rPr>
            <sz val="10"/>
            <rFont val="Arial"/>
            <family val="2"/>
          </rPr>
          <t xml:space="preserve">R$ 46.991,73 -Fornecimento energia elétrica, referência agosto/24, Valor informado pela Coordenação de Gestão de Contas e Contratos - GAAL DESPACHO Nº 396/2024/SES/CGCC / GAAL-11410 (64984165)  Processo nº 201700010019675
.
VR.FATURA...............R$ 46.217,56
IR..................................R$ 774,17
</t>
        </r>
      </text>
    </comment>
    <comment ref="F78" authorId="1" shapeId="0" xr:uid="{E893C58C-A7F9-42E7-AFA9-CAFF2019E5FA}">
      <text>
        <r>
          <rPr>
            <sz val="9"/>
            <color indexed="81"/>
            <rFont val="Segoe UI"/>
            <family val="2"/>
          </rPr>
          <t>....EQUATORIAL  REFERENCIA SETEMBRO 2024,   , LANÇADA NA PLANILHA DE REPASSE MENSAL  SETEMBRO 2024 DESPACHO Nº 437/2024/SES/CGCC / GAAL-11410 SEI 66162362...              
  -UC-610142409-09/2024.-TOTAL DA FATURA.......</t>
        </r>
        <r>
          <rPr>
            <b/>
            <sz val="9"/>
            <color indexed="81"/>
            <rFont val="Segoe UI"/>
            <family val="2"/>
          </rPr>
          <t>R$46.464,41.</t>
        </r>
        <r>
          <rPr>
            <sz val="9"/>
            <color indexed="81"/>
            <rFont val="Segoe UI"/>
            <family val="2"/>
          </rPr>
          <t xml:space="preserve">
-IR1,2%.....R$489,84.-IR4,8%......309,28....IR TOTAL........</t>
        </r>
        <r>
          <rPr>
            <b/>
            <sz val="9"/>
            <color indexed="81"/>
            <rFont val="Segoe UI"/>
            <family val="2"/>
          </rPr>
          <t>.R$799,12</t>
        </r>
      </text>
    </comment>
    <comment ref="F79" authorId="1" shapeId="0" xr:uid="{E3F2586D-957B-4F0D-85C3-9DD313874FF5}">
      <text>
        <r>
          <rPr>
            <sz val="9"/>
            <color indexed="81"/>
            <rFont val="Segoe UI"/>
            <family val="2"/>
          </rPr>
          <t>59967,68....EQUATORIAL  REFERENCIA OUTUBRO  2024,   , LANÇADA NA PLANILHA DE REPASSE MENSAL  OUTUBRO  2024 DESPACHO Nº 477/2024/SES/CGCC / GAAL-11410 SEI 67193562...                R$ 59967,68
-UC-610142409-10/2024.-TOTAL DA FATURA.......R$58.937,7.
-IR1,2%.....R$616,15.-IR4,8%......413,83....IR TOTAL.........R$1.029,98</t>
        </r>
      </text>
    </comment>
    <comment ref="F80" authorId="1" shapeId="0" xr:uid="{2AA21DEF-BD0E-4DDB-A662-F16E8369D739}">
      <text>
        <r>
          <rPr>
            <sz val="9"/>
            <color indexed="81"/>
            <rFont val="Segoe UI"/>
            <family val="2"/>
          </rPr>
          <t xml:space="preserve">68608,72....EQUATORIAL  REFERENCIA NOVEMBRO  2024,   LANÇADA NA PLANILHA DE REPASSE MENSAL NOVEMBRO  2024 DESPACHO Nº 511/2024/SES/CGCC / GAAL-11410 SEI 68238305...                R$ 68608,72
-UC-610142409-11/2024.-TOTAL DA FATURA.......R$67437,46.
-IR1,2%.....R$707,32.-IR4,8%......463,94....IR TOTAL.........R$1171,26
</t>
        </r>
      </text>
    </comment>
    <comment ref="F81" authorId="0" shapeId="0" xr:uid="{4B5CD573-CAE4-4969-B899-D2D1CF7DEEE1}">
      <text>
        <r>
          <rPr>
            <sz val="10"/>
            <rFont val="Arial"/>
            <family val="2"/>
          </rPr>
          <t xml:space="preserve">R$ 41.559,22 - Glosa referente ao  repasse efetuado a maior no mês de dez/22
</t>
        </r>
      </text>
    </comment>
    <comment ref="F82" authorId="0" shapeId="0" xr:uid="{8222B96E-A5C3-4C94-885E-CB78EFE346E4}">
      <text>
        <r>
          <rPr>
            <sz val="10"/>
            <rFont val="Arial"/>
            <family val="2"/>
          </rPr>
      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      </r>
      </text>
    </comment>
    <comment ref="F83" authorId="2" shapeId="0" xr:uid="{F4B9E204-095C-418E-BEB0-9CD18FA3D72B}">
      <text>
        <r>
          <rPr>
            <b/>
            <sz val="9"/>
            <color indexed="81"/>
            <rFont val="Segoe UI"/>
            <family val="2"/>
          </rPr>
          <t xml:space="preserve">R$ R$ 25.008,00- </t>
        </r>
        <r>
          <rPr>
            <sz val="9"/>
            <color indexed="81"/>
            <rFont val="Segoe UI"/>
            <family val="2"/>
          </rPr>
          <t>Processo nº 202400010051414 -  AJUSTE A SER APLICADO VEIO PARA CIENCIA -  Relatório nº 43/2024 - COMACG/GMAE-CG/SUPECC/SES/GO (SEI nº 62658970), referente ao período de avaliação 01 de janeiro a 30 de junho de 2024, o qual corresponde ao 1º e 2º Termo Aditivo do Contrato de Gestão nº 50/2022/SES/GO, firmado entre a Secretaria de Estado da Saúde de Goiás - SES/GO e a Organização Social de Saúde - OSS, Instituto de Medicina, Estudos e Desenvolvimento - IMED, responsável pelo gerenciamento, operacionalização e execução das ações e serviços de saúde do Hospital Estadual de Formosa Dr. César Saad Fayad - HEF.
.
#Solicitação de Liquidação e Pagamento novembro/2024 PARCIAL ({68885453|66500672})#</t>
        </r>
      </text>
    </comment>
  </commentList>
</comments>
</file>

<file path=xl/sharedStrings.xml><?xml version="1.0" encoding="utf-8"?>
<sst xmlns="http://schemas.openxmlformats.org/spreadsheetml/2006/main" count="110" uniqueCount="63">
  <si>
    <t>Relatório Resumido da Execução Orçamentária e Financeira por Contrato de Gestão</t>
  </si>
  <si>
    <t>Mês/Ano: Janeiro a Novembro/2024</t>
  </si>
  <si>
    <t>Órgão Contratante: SECRETARIA DE ESTADO DA SAÚDE – SES/GO.</t>
  </si>
  <si>
    <t>CNPJ: 02.529.964/0001-57</t>
  </si>
  <si>
    <t>Organização Social Contratada : IMED - INSTITUTO DE MEDICINA, ESTUDOS E DESENVOLVIMENTO</t>
  </si>
  <si>
    <t>CNPJ: 19.324.171/0001-02</t>
  </si>
  <si>
    <t>Unidade Gerida: Hospital Estadual de Formosa Dr. César Saad Fayad.</t>
  </si>
  <si>
    <t>Contrato de Gestão nº: CONTRATO DE GESTÃO Nº 50/2022-SES/GO  -   1º Termo Aditivo , 6/ Apostilamento, 7° Apostilamento, 8° Apostilamento, 9° Apostilamento,  10° Apostilamento,  11° Apostilamento,  12° Apostilamento.  13° Apostilamento 01/09 a 30/09/24 /14º Apostilamento 01/10 a 31/10/24.</t>
  </si>
  <si>
    <t xml:space="preserve">Vigência do Contrato de Gestão - Início 01/07/2022    Término 31/05/2026  / 1º Termo Aditivo: Início   01/01/2023         Término 31/05/2026  e  2º Termo Aditivo: Início   02/05/20234        Término 30/06/2026 </t>
  </si>
  <si>
    <t>Previsão de Repasse Mensal do Contrato de Gestão    R$ 5.173.294,88  /ADITIVO - Custeio :  R$ 673.001,16  R$ 1.423.260,83  Processo nº: 202000010037537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</si>
  <si>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</si>
  <si>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</si>
  <si>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</si>
  <si>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</si>
  <si>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</si>
  <si>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</si>
  <si>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</si>
  <si>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</si>
  <si>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</si>
  <si>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</si>
  <si>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</t>
  </si>
  <si>
    <t>7. Guias de Receita (Devolução de Recursos de Exercícios Anteriores)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</si>
  <si>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</si>
  <si>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</si>
  <si>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10=5-(6+7) + 8 + 9</t>
  </si>
  <si>
    <t>Custeio</t>
  </si>
  <si>
    <t>Investimentos</t>
  </si>
  <si>
    <t>Repasses Adicionais (Ver Legenda)</t>
  </si>
  <si>
    <t>Referência/Parcela</t>
  </si>
  <si>
    <t>Investimento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</si>
  <si>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</si>
  <si>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</si>
  <si>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</si>
  <si>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 xml:space="preserve">Mandados Judiciais 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</si>
  <si>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</si>
  <si>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</si>
  <si>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</si>
  <si>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</si>
  <si>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</si>
  <si>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</si>
  <si>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</si>
  <si>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do DESPESA (mês/ano)</t>
  </si>
  <si>
    <t xml:space="preserve">Período da APLICAÇÃO da Glosa (mês/ano)- </t>
  </si>
  <si>
    <t>Área Responsável</t>
  </si>
  <si>
    <t>Glosa - Servidores cedidos.</t>
  </si>
  <si>
    <t>3.1.90.11.10</t>
  </si>
  <si>
    <t>SES/COFP E SES/SUPECC-03082.</t>
  </si>
  <si>
    <t>Glosa- Concessionárias (faturas da energia).</t>
  </si>
  <si>
    <t>3.3.90.39.04</t>
  </si>
  <si>
    <t>SES/GAAL-11410, SES/GMAE-14421 E SES/SUPECC-03082.</t>
  </si>
  <si>
    <t>*Glosa- Concessionárias (faturas da energia).</t>
  </si>
  <si>
    <t>SES/GAAL-11410,  SES/CGC-19837 E SES/SUPECC-03082.</t>
  </si>
  <si>
    <t>GLOSA CONTRATOS/ GESTÃO - R$</t>
  </si>
  <si>
    <t>Glosa - Não cumprimento de Metas Contratuais.</t>
  </si>
  <si>
    <t>01 de janeiro a 30 de junho de 2023</t>
  </si>
  <si>
    <t>Relatório nº 47/2023 - COMACG/GMAE-CG/SUPECC/SES/GO (v.50772108)</t>
  </si>
  <si>
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</si>
  <si>
    <t>01 de janeiro a 30 de junho de 2024</t>
  </si>
  <si>
    <t>Provisão de Fundo Resissório</t>
  </si>
  <si>
    <t>Total Geral</t>
  </si>
  <si>
    <t xml:space="preserve">* Glosa aplicada com valor estimado - ajuste será realizado posteriormente, quando informado pela SES/GMAE - CG-14421. </t>
  </si>
  <si>
    <r>
      <rPr>
        <b/>
        <sz val="10"/>
        <color rgb="FF000000"/>
        <rFont val="Calibri"/>
        <family val="2"/>
        <charset val="1"/>
      </rPr>
  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Pagamentos (repasses – Restos a Pagar):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NOVEMBRO 2023.
.
VALOR PAGO</t>
    </r>
    <r>
      <rPr>
        <b/>
        <sz val="10"/>
        <color rgb="FF000000"/>
        <rFont val="Calibri"/>
        <family val="2"/>
        <charset val="1"/>
      </rPr>
      <t xml:space="preserve">.................R$ 35.575,18.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DEZEMBRO 2023.
.
VALOR PAGO</t>
    </r>
    <r>
      <rPr>
        <b/>
        <sz val="10"/>
        <color rgb="FF000000"/>
        <rFont val="Calibri"/>
        <family val="2"/>
        <charset val="1"/>
      </rPr>
      <t xml:space="preserve">...............R$ 48.234,14.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 Pagamentos de Despesas de Exercícios Anteriores - DEA:                                                                                                                                                                                                                                                                                   R$ 214452,12- </t>
    </r>
    <r>
      <rPr>
        <sz val="10"/>
        <color rgb="FF000000"/>
        <rFont val="Calibri"/>
        <family val="2"/>
        <charset val="1"/>
      </rPr>
      <t>Repasse financeiro ao Hospital Estadual de Formosa Dr. César Saad Fayad, para pagamento do Piso Nacional da Enfermagem. Portaria GM/MS nº 1.135/2023. Contrato de Gestão nº 50/2022-SES/GO. 5° Apostilamento.
.
Programa Federal: Assistência Financeira para pagamento do piso salarial dos profissionais da Enfermagem - Portaria nº 1355/2023.
.
Referente à parcela de dezembro de 2023.</t>
    </r>
  </si>
  <si>
    <t>Fonte:Contratos de Gestão e Aditivos contidos no processo e Portal Transparência: saude.go.gov.br  e Sistema SIOFINET - Portal.go.gov.br.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</si>
</sst>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_-;\-* #,##0.00_-;_-* \-??_-;_-@_-"/>
    <numFmt numFmtId="165" formatCode="[$-416]mmm\-yy;@"/>
  </numFmts>
  <fonts count="1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name val="Calibri"/>
      <family val="2"/>
      <charset val="1"/>
    </font>
    <font>
      <sz val="9"/>
      <color rgb="FF000000"/>
      <name val="Calibri"/>
      <family val="2"/>
      <charset val="1"/>
    </font>
    <font>
      <sz val="10"/>
      <color theme="0"/>
      <name val="Calibri"/>
      <family val="2"/>
      <charset val="1"/>
    </font>
    <font>
      <sz val="10"/>
      <name val="Arial"/>
      <family val="2"/>
    </font>
    <font>
      <sz val="9"/>
      <color rgb="FF000000"/>
      <name val="Segoe UI"/>
      <family val="2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8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theme="0"/>
        <bgColor rgb="FFDCCAC8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rgb="FFD9E2F3"/>
      </patternFill>
    </fill>
  </fills>
  <borders count="20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rgb="FFCCCCCC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1" fillId="0" borderId="0" applyBorder="0" applyProtection="0"/>
    <xf numFmtId="0" fontId="1" fillId="0" borderId="0"/>
  </cellStyleXfs>
  <cellXfs count="7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4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17" fontId="3" fillId="0" borderId="12" xfId="0" applyNumberFormat="1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right" vertical="center" wrapText="1"/>
    </xf>
    <xf numFmtId="4" fontId="3" fillId="0" borderId="14" xfId="0" applyNumberFormat="1" applyFont="1" applyBorder="1" applyAlignment="1">
      <alignment horizontal="right" vertical="center" wrapText="1"/>
    </xf>
    <xf numFmtId="4" fontId="3" fillId="0" borderId="14" xfId="1" applyNumberFormat="1" applyFont="1" applyBorder="1" applyAlignment="1" applyProtection="1">
      <alignment horizontal="right" vertical="center" wrapText="1"/>
    </xf>
    <xf numFmtId="165" fontId="3" fillId="0" borderId="15" xfId="0" applyNumberFormat="1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4" fontId="6" fillId="0" borderId="15" xfId="0" applyNumberFormat="1" applyFont="1" applyBorder="1" applyAlignment="1">
      <alignment horizontal="right" vertical="center" wrapText="1"/>
    </xf>
    <xf numFmtId="4" fontId="6" fillId="0" borderId="14" xfId="0" applyNumberFormat="1" applyFont="1" applyBorder="1" applyAlignment="1">
      <alignment horizontal="right" vertical="center" wrapText="1"/>
    </xf>
    <xf numFmtId="164" fontId="3" fillId="0" borderId="15" xfId="0" applyNumberFormat="1" applyFont="1" applyBorder="1" applyAlignment="1">
      <alignment horizontal="right" wrapText="1"/>
    </xf>
    <xf numFmtId="17" fontId="3" fillId="0" borderId="16" xfId="0" applyNumberFormat="1" applyFont="1" applyBorder="1" applyAlignment="1">
      <alignment horizontal="center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4" fontId="3" fillId="0" borderId="15" xfId="1" applyNumberFormat="1" applyFont="1" applyBorder="1" applyAlignment="1" applyProtection="1">
      <alignment horizontal="right" vertical="center" wrapText="1"/>
    </xf>
    <xf numFmtId="4" fontId="6" fillId="0" borderId="15" xfId="1" applyNumberFormat="1" applyFont="1" applyBorder="1" applyAlignment="1" applyProtection="1">
      <alignment horizontal="right" vertical="center" wrapText="1"/>
    </xf>
    <xf numFmtId="164" fontId="6" fillId="0" borderId="15" xfId="1" applyFont="1" applyBorder="1" applyAlignment="1" applyProtection="1">
      <alignment horizontal="right" vertical="center" wrapText="1"/>
    </xf>
    <xf numFmtId="164" fontId="3" fillId="0" borderId="14" xfId="0" applyNumberFormat="1" applyFont="1" applyBorder="1" applyAlignment="1">
      <alignment horizontal="right" vertical="center" wrapText="1"/>
    </xf>
    <xf numFmtId="4" fontId="6" fillId="0" borderId="15" xfId="0" applyNumberFormat="1" applyFont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164" fontId="5" fillId="4" borderId="1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0" fontId="5" fillId="3" borderId="17" xfId="0" applyFont="1" applyFill="1" applyBorder="1" applyAlignment="1">
      <alignment horizontal="center" vertical="center" wrapText="1"/>
    </xf>
    <xf numFmtId="164" fontId="0" fillId="5" borderId="17" xfId="1" applyFont="1" applyFill="1" applyBorder="1" applyAlignment="1" applyProtection="1">
      <alignment horizontal="right" vertical="center"/>
    </xf>
    <xf numFmtId="0" fontId="3" fillId="0" borderId="17" xfId="0" applyFont="1" applyBorder="1" applyAlignment="1">
      <alignment horizontal="center" vertical="center" wrapText="1"/>
    </xf>
    <xf numFmtId="1" fontId="3" fillId="0" borderId="17" xfId="0" applyNumberFormat="1" applyFont="1" applyBorder="1" applyAlignment="1">
      <alignment horizontal="center" vertical="center" wrapText="1"/>
    </xf>
    <xf numFmtId="165" fontId="3" fillId="0" borderId="17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4" fontId="0" fillId="6" borderId="18" xfId="0" applyNumberFormat="1" applyFill="1" applyBorder="1" applyAlignment="1">
      <alignment horizontal="center" vertical="center"/>
    </xf>
    <xf numFmtId="0" fontId="7" fillId="0" borderId="17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1" fontId="0" fillId="0" borderId="17" xfId="2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9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164" fontId="0" fillId="5" borderId="17" xfId="1" applyFont="1" applyFill="1" applyBorder="1" applyAlignment="1" applyProtection="1">
      <alignment horizontal="center" vertical="center"/>
    </xf>
    <xf numFmtId="0" fontId="5" fillId="7" borderId="17" xfId="0" applyFont="1" applyFill="1" applyBorder="1" applyAlignment="1">
      <alignment vertical="center" wrapText="1"/>
    </xf>
    <xf numFmtId="164" fontId="5" fillId="7" borderId="17" xfId="0" applyNumberFormat="1" applyFont="1" applyFill="1" applyBorder="1" applyAlignment="1">
      <alignment horizontal="right" vertical="center" wrapText="1"/>
    </xf>
    <xf numFmtId="0" fontId="3" fillId="7" borderId="17" xfId="0" applyFont="1" applyFill="1" applyBorder="1" applyAlignment="1">
      <alignment vertical="center" wrapText="1"/>
    </xf>
    <xf numFmtId="0" fontId="3" fillId="7" borderId="17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3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5" fillId="0" borderId="12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65" xfId="2" xr:uid="{924A74C5-3007-41B0-8A72-D2E729D42CF0}"/>
    <cellStyle name="Vírgula 44" xfId="1" xr:uid="{8035C7A8-4033-4EB0-95F9-F8C8B28550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87376-30CB-4443-A75F-28A77679A670}">
  <sheetPr filterMode="1">
    <tabColor rgb="FFFFC000"/>
  </sheetPr>
  <dimension ref="A1:V99"/>
  <sheetViews>
    <sheetView tabSelected="1" workbookViewId="0">
      <selection activeCell="A17" sqref="A17:XFD17"/>
    </sheetView>
  </sheetViews>
  <sheetFormatPr defaultRowHeight="15" x14ac:dyDescent="0.25"/>
  <cols>
    <col min="2" max="4" width="13.28515625" bestFit="1" customWidth="1"/>
    <col min="5" max="5" width="12.42578125" customWidth="1"/>
    <col min="6" max="6" width="12" customWidth="1"/>
    <col min="7" max="7" width="15.7109375" customWidth="1"/>
    <col min="8" max="9" width="16.7109375" customWidth="1"/>
    <col min="10" max="10" width="12.140625" bestFit="1" customWidth="1"/>
    <col min="11" max="11" width="18.28515625" customWidth="1"/>
    <col min="12" max="12" width="13.28515625" bestFit="1" customWidth="1"/>
    <col min="13" max="13" width="12.140625" bestFit="1" customWidth="1"/>
    <col min="14" max="14" width="12" customWidth="1"/>
    <col min="16" max="16" width="12.85546875" customWidth="1"/>
    <col min="17" max="17" width="23.28515625" customWidth="1"/>
    <col min="18" max="18" width="9.7109375" bestFit="1" customWidth="1"/>
    <col min="19" max="19" width="13" customWidth="1"/>
    <col min="20" max="20" width="13.28515625" customWidth="1"/>
    <col min="21" max="21" width="12.7109375" customWidth="1"/>
    <col min="22" max="22" width="13.28515625" bestFit="1" customWidth="1"/>
  </cols>
  <sheetData>
    <row r="1" spans="1:22" ht="26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4"/>
    </row>
    <row r="3" spans="1:22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4"/>
    </row>
    <row r="5" spans="1:22" x14ac:dyDescent="0.25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x14ac:dyDescent="0.25">
      <c r="A6" s="7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3"/>
      <c r="P6" s="3"/>
      <c r="Q6" s="3"/>
      <c r="R6" s="3"/>
      <c r="S6" s="3"/>
      <c r="T6" s="3"/>
      <c r="U6" s="3"/>
      <c r="V6" s="4"/>
    </row>
    <row r="7" spans="1:22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3"/>
      <c r="P7" s="3"/>
      <c r="Q7" s="3"/>
      <c r="R7" s="3"/>
      <c r="S7" s="3"/>
      <c r="T7" s="3"/>
      <c r="U7" s="3"/>
      <c r="V7" s="4"/>
    </row>
    <row r="8" spans="1:22" x14ac:dyDescent="0.25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x14ac:dyDescent="0.25">
      <c r="A9" s="7" t="s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3"/>
      <c r="P9" s="3"/>
      <c r="Q9" s="3"/>
      <c r="R9" s="3"/>
      <c r="S9" s="3"/>
      <c r="T9" s="3"/>
      <c r="U9" s="3"/>
      <c r="V9" s="4"/>
    </row>
    <row r="10" spans="1:22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3"/>
      <c r="P10" s="3"/>
      <c r="Q10" s="3"/>
      <c r="R10" s="3"/>
      <c r="S10" s="3"/>
      <c r="T10" s="3"/>
      <c r="U10" s="3"/>
      <c r="V10" s="4"/>
    </row>
    <row r="11" spans="1:22" x14ac:dyDescent="0.25">
      <c r="A11" s="6" t="s">
        <v>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15.75" thickBot="1" x14ac:dyDescent="0.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3"/>
      <c r="P12" s="3"/>
      <c r="Q12" s="3"/>
      <c r="R12" s="3"/>
      <c r="S12" s="3"/>
      <c r="T12" s="3"/>
      <c r="U12" s="3"/>
      <c r="V12" s="4"/>
    </row>
    <row r="13" spans="1:22" ht="15.75" thickBot="1" x14ac:dyDescent="0.3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2" ht="15.75" thickBot="1" x14ac:dyDescent="0.3">
      <c r="A14" s="9" t="s">
        <v>8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spans="1:22" ht="15.75" thickBot="1" x14ac:dyDescent="0.3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1"/>
      <c r="Q15" s="11"/>
      <c r="R15" s="11"/>
      <c r="S15" s="11"/>
      <c r="T15" s="11"/>
      <c r="U15" s="11"/>
      <c r="V15" s="12"/>
    </row>
    <row r="16" spans="1:22" ht="15.75" thickBot="1" x14ac:dyDescent="0.3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23.25" customHeight="1" thickBot="1" x14ac:dyDescent="0.3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ht="15.75" thickBot="1" x14ac:dyDescent="0.3">
      <c r="A18" s="13" t="s">
        <v>11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  <row r="19" spans="1:22" ht="15.75" thickBot="1" x14ac:dyDescent="0.3">
      <c r="A19" s="14" t="s">
        <v>12</v>
      </c>
      <c r="B19" s="15"/>
      <c r="C19" s="16" t="s">
        <v>13</v>
      </c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  <row r="20" spans="1:22" ht="125.25" customHeight="1" thickBot="1" x14ac:dyDescent="0.3">
      <c r="A20" s="14"/>
      <c r="B20" s="17" t="s">
        <v>14</v>
      </c>
      <c r="C20" s="18" t="s">
        <v>15</v>
      </c>
      <c r="D20" s="19" t="s">
        <v>16</v>
      </c>
      <c r="E20" s="19"/>
      <c r="F20" s="19"/>
      <c r="G20" s="19" t="s">
        <v>17</v>
      </c>
      <c r="H20" s="19"/>
      <c r="I20" s="19"/>
      <c r="J20" s="20" t="s">
        <v>18</v>
      </c>
      <c r="K20" s="19" t="s">
        <v>19</v>
      </c>
      <c r="L20" s="19"/>
      <c r="M20" s="19"/>
      <c r="N20" s="19"/>
      <c r="O20" s="19" t="s">
        <v>20</v>
      </c>
      <c r="P20" s="19"/>
      <c r="Q20" s="20" t="s">
        <v>21</v>
      </c>
      <c r="R20" s="19" t="s">
        <v>22</v>
      </c>
      <c r="S20" s="19"/>
      <c r="T20" s="19" t="s">
        <v>23</v>
      </c>
      <c r="U20" s="19"/>
      <c r="V20" s="18" t="s">
        <v>24</v>
      </c>
    </row>
    <row r="21" spans="1:22" ht="39" thickBot="1" x14ac:dyDescent="0.3">
      <c r="A21" s="14"/>
      <c r="B21" s="17"/>
      <c r="C21" s="18"/>
      <c r="D21" s="21" t="s">
        <v>25</v>
      </c>
      <c r="E21" s="21" t="s">
        <v>26</v>
      </c>
      <c r="F21" s="21" t="s">
        <v>27</v>
      </c>
      <c r="G21" s="21" t="s">
        <v>25</v>
      </c>
      <c r="H21" s="21" t="s">
        <v>26</v>
      </c>
      <c r="I21" s="21" t="s">
        <v>27</v>
      </c>
      <c r="J21" s="21" t="s">
        <v>25</v>
      </c>
      <c r="K21" s="21" t="s">
        <v>28</v>
      </c>
      <c r="L21" s="21" t="s">
        <v>25</v>
      </c>
      <c r="M21" s="21" t="s">
        <v>26</v>
      </c>
      <c r="N21" s="21" t="s">
        <v>27</v>
      </c>
      <c r="O21" s="21" t="s">
        <v>25</v>
      </c>
      <c r="P21" s="21" t="s">
        <v>26</v>
      </c>
      <c r="Q21" s="21"/>
      <c r="R21" s="21" t="s">
        <v>25</v>
      </c>
      <c r="S21" s="21" t="s">
        <v>26</v>
      </c>
      <c r="T21" s="21" t="s">
        <v>25</v>
      </c>
      <c r="U21" s="21" t="s">
        <v>29</v>
      </c>
      <c r="V21" s="18"/>
    </row>
    <row r="22" spans="1:22" ht="15.75" thickBot="1" x14ac:dyDescent="0.3">
      <c r="A22" s="22">
        <v>45292</v>
      </c>
      <c r="B22" s="23">
        <v>5850966.7699999996</v>
      </c>
      <c r="C22" s="23">
        <v>5850966.7699999996</v>
      </c>
      <c r="D22" s="23">
        <v>42592327.43</v>
      </c>
      <c r="E22" s="23"/>
      <c r="F22" s="23"/>
      <c r="G22" s="23">
        <v>11452592.08</v>
      </c>
      <c r="H22" s="24"/>
      <c r="I22" s="24"/>
      <c r="J22" s="25">
        <v>69783.23</v>
      </c>
      <c r="K22" s="26">
        <v>45292</v>
      </c>
      <c r="L22" s="27">
        <v>5706296.04</v>
      </c>
      <c r="M22" s="28"/>
      <c r="N22" s="29"/>
      <c r="O22" s="29"/>
      <c r="P22" s="29"/>
      <c r="Q22" s="29"/>
      <c r="R22" s="29"/>
      <c r="S22" s="29"/>
      <c r="T22" s="29"/>
      <c r="U22" s="29"/>
      <c r="V22" s="30">
        <f t="shared" ref="V22:V55" si="0">L22+M22+N22+R22+S22+T22+U22</f>
        <v>5706296.04</v>
      </c>
    </row>
    <row r="23" spans="1:22" ht="15.75" thickBot="1" x14ac:dyDescent="0.3">
      <c r="A23" s="31">
        <v>45323</v>
      </c>
      <c r="B23" s="24">
        <v>5852026.4699999997</v>
      </c>
      <c r="C23" s="24">
        <v>5852026.4699999997</v>
      </c>
      <c r="D23" s="23"/>
      <c r="E23" s="23"/>
      <c r="F23" s="23"/>
      <c r="G23" s="23">
        <v>5781973.79</v>
      </c>
      <c r="H23" s="32"/>
      <c r="I23" s="32"/>
      <c r="J23" s="33">
        <v>56614.400000000001</v>
      </c>
      <c r="K23" s="26">
        <v>45292</v>
      </c>
      <c r="L23" s="27">
        <v>35677.75</v>
      </c>
      <c r="M23" s="28"/>
      <c r="N23" s="28"/>
      <c r="O23" s="28"/>
      <c r="P23" s="28"/>
      <c r="Q23" s="28"/>
      <c r="R23" s="28"/>
      <c r="S23" s="28"/>
      <c r="T23" s="28"/>
      <c r="U23" s="28"/>
      <c r="V23" s="30">
        <f t="shared" si="0"/>
        <v>35677.75</v>
      </c>
    </row>
    <row r="24" spans="1:22" ht="15.75" thickBot="1" x14ac:dyDescent="0.3">
      <c r="A24" s="31">
        <v>45323</v>
      </c>
      <c r="B24" s="24"/>
      <c r="C24" s="24"/>
      <c r="D24" s="23"/>
      <c r="E24" s="23"/>
      <c r="F24" s="23"/>
      <c r="G24" s="24"/>
      <c r="H24" s="32"/>
      <c r="I24" s="32"/>
      <c r="J24" s="33"/>
      <c r="K24" s="26">
        <v>45289</v>
      </c>
      <c r="L24" s="27"/>
      <c r="M24" s="28"/>
      <c r="N24" s="28"/>
      <c r="O24" s="28"/>
      <c r="P24" s="28"/>
      <c r="Q24" s="28"/>
      <c r="R24" s="28">
        <v>48234.14</v>
      </c>
      <c r="S24" s="28"/>
      <c r="T24" s="28"/>
      <c r="U24" s="28"/>
      <c r="V24" s="30">
        <f t="shared" si="0"/>
        <v>48234.14</v>
      </c>
    </row>
    <row r="25" spans="1:22" ht="15.75" thickBot="1" x14ac:dyDescent="0.3">
      <c r="A25" s="31">
        <v>45323</v>
      </c>
      <c r="B25" s="24"/>
      <c r="C25" s="24"/>
      <c r="D25" s="23"/>
      <c r="E25" s="23"/>
      <c r="F25" s="23"/>
      <c r="G25" s="24"/>
      <c r="H25" s="24"/>
      <c r="I25" s="32"/>
      <c r="J25" s="33"/>
      <c r="K25" s="26">
        <v>45231</v>
      </c>
      <c r="L25" s="27"/>
      <c r="M25" s="28"/>
      <c r="N25" s="28"/>
      <c r="O25" s="28"/>
      <c r="P25" s="28"/>
      <c r="Q25" s="28"/>
      <c r="R25" s="28">
        <v>35575.18</v>
      </c>
      <c r="S25" s="28"/>
      <c r="T25" s="28"/>
      <c r="U25" s="28"/>
      <c r="V25" s="30">
        <f t="shared" si="0"/>
        <v>35575.18</v>
      </c>
    </row>
    <row r="26" spans="1:22" ht="15.75" thickBot="1" x14ac:dyDescent="0.3">
      <c r="A26" s="31">
        <v>45323</v>
      </c>
      <c r="B26" s="24"/>
      <c r="C26" s="24"/>
      <c r="D26" s="23"/>
      <c r="E26" s="23"/>
      <c r="F26" s="23"/>
      <c r="G26" s="24"/>
      <c r="H26" s="24"/>
      <c r="I26" s="32"/>
      <c r="J26" s="33"/>
      <c r="K26" s="26">
        <v>45323</v>
      </c>
      <c r="L26" s="27">
        <v>5746296.04</v>
      </c>
      <c r="M26" s="28"/>
      <c r="N26" s="28"/>
      <c r="O26" s="28"/>
      <c r="P26" s="28"/>
      <c r="Q26" s="28"/>
      <c r="R26" s="28"/>
      <c r="S26" s="28"/>
      <c r="T26" s="28"/>
      <c r="U26" s="28"/>
      <c r="V26" s="30">
        <f t="shared" si="0"/>
        <v>5746296.04</v>
      </c>
    </row>
    <row r="27" spans="1:22" ht="15.75" thickBot="1" x14ac:dyDescent="0.3">
      <c r="A27" s="22">
        <v>45352</v>
      </c>
      <c r="B27" s="24">
        <v>5847787.8499999996</v>
      </c>
      <c r="C27" s="24">
        <v>5847787.8499999996</v>
      </c>
      <c r="D27" s="23"/>
      <c r="E27" s="23"/>
      <c r="F27" s="23"/>
      <c r="G27" s="24">
        <v>34539.019999999997</v>
      </c>
      <c r="H27" s="24"/>
      <c r="I27" s="32"/>
      <c r="J27" s="33">
        <v>52962.45</v>
      </c>
      <c r="K27" s="26">
        <v>45292</v>
      </c>
      <c r="L27" s="27">
        <v>4670.7299999999996</v>
      </c>
      <c r="M27" s="28"/>
      <c r="N27" s="28"/>
      <c r="O27" s="28"/>
      <c r="P27" s="28"/>
      <c r="Q27" s="28"/>
      <c r="R27" s="28"/>
      <c r="S27" s="28"/>
      <c r="T27" s="28"/>
      <c r="U27" s="28"/>
      <c r="V27" s="30">
        <f t="shared" si="0"/>
        <v>4670.7299999999996</v>
      </c>
    </row>
    <row r="28" spans="1:22" ht="15.75" thickBot="1" x14ac:dyDescent="0.3">
      <c r="A28" s="22">
        <v>45352</v>
      </c>
      <c r="B28" s="24"/>
      <c r="C28" s="24"/>
      <c r="D28" s="23"/>
      <c r="E28" s="23"/>
      <c r="F28" s="23"/>
      <c r="G28" s="24"/>
      <c r="H28" s="24"/>
      <c r="I28" s="32"/>
      <c r="J28" s="33"/>
      <c r="K28" s="26">
        <v>45289</v>
      </c>
      <c r="L28" s="27"/>
      <c r="M28" s="28"/>
      <c r="N28" s="28"/>
      <c r="O28" s="28"/>
      <c r="P28" s="28"/>
      <c r="Q28" s="28"/>
      <c r="R28" s="28"/>
      <c r="S28" s="28"/>
      <c r="T28" s="28">
        <v>214452.12</v>
      </c>
      <c r="U28" s="28"/>
      <c r="V28" s="30">
        <f t="shared" si="0"/>
        <v>214452.12</v>
      </c>
    </row>
    <row r="29" spans="1:22" ht="15.75" thickBot="1" x14ac:dyDescent="0.3">
      <c r="A29" s="22">
        <v>45352</v>
      </c>
      <c r="B29" s="24"/>
      <c r="C29" s="24"/>
      <c r="D29" s="23"/>
      <c r="E29" s="23"/>
      <c r="F29" s="23"/>
      <c r="G29" s="24"/>
      <c r="H29" s="24"/>
      <c r="I29" s="32"/>
      <c r="J29" s="33"/>
      <c r="K29" s="26">
        <v>45323</v>
      </c>
      <c r="L29" s="27">
        <v>5730.43</v>
      </c>
      <c r="M29" s="28"/>
      <c r="N29" s="28"/>
      <c r="O29" s="28"/>
      <c r="P29" s="28"/>
      <c r="Q29" s="28"/>
      <c r="R29" s="28"/>
      <c r="S29" s="28"/>
      <c r="T29" s="28"/>
      <c r="U29" s="28"/>
      <c r="V29" s="30">
        <f t="shared" si="0"/>
        <v>5730.43</v>
      </c>
    </row>
    <row r="30" spans="1:22" ht="15.75" thickBot="1" x14ac:dyDescent="0.3">
      <c r="A30" s="22">
        <v>45352</v>
      </c>
      <c r="B30" s="24"/>
      <c r="C30" s="24"/>
      <c r="D30" s="23"/>
      <c r="E30" s="23"/>
      <c r="F30" s="23"/>
      <c r="G30" s="24"/>
      <c r="H30" s="24"/>
      <c r="I30" s="32"/>
      <c r="J30" s="33"/>
      <c r="K30" s="26">
        <v>45380</v>
      </c>
      <c r="L30" s="27">
        <v>5746296.04</v>
      </c>
      <c r="M30" s="28"/>
      <c r="N30" s="28"/>
      <c r="O30" s="28"/>
      <c r="P30" s="28"/>
      <c r="Q30" s="28"/>
      <c r="R30" s="28"/>
      <c r="S30" s="28"/>
      <c r="T30" s="28"/>
      <c r="U30" s="28"/>
      <c r="V30" s="30">
        <f t="shared" si="0"/>
        <v>5746296.04</v>
      </c>
    </row>
    <row r="31" spans="1:22" ht="15.75" thickBot="1" x14ac:dyDescent="0.3">
      <c r="A31" s="31">
        <v>45383</v>
      </c>
      <c r="B31" s="24">
        <f>5846296.04+15680.7</f>
        <v>5861976.7400000002</v>
      </c>
      <c r="C31" s="24">
        <f>5846296.04+15680.7</f>
        <v>5861976.7400000002</v>
      </c>
      <c r="D31" s="23">
        <v>11338644.609999999</v>
      </c>
      <c r="E31" s="23">
        <v>582619.88</v>
      </c>
      <c r="F31" s="23"/>
      <c r="G31" s="24">
        <v>10926692.6</v>
      </c>
      <c r="H31" s="24">
        <v>582619.88</v>
      </c>
      <c r="I31" s="32"/>
      <c r="J31" s="33">
        <v>667853.80000000005</v>
      </c>
      <c r="K31" s="26">
        <v>45292</v>
      </c>
      <c r="L31" s="27">
        <v>34539.019999999997</v>
      </c>
      <c r="M31" s="28"/>
      <c r="N31" s="28"/>
      <c r="O31" s="28"/>
      <c r="P31" s="28"/>
      <c r="Q31" s="28"/>
      <c r="R31" s="28"/>
      <c r="S31" s="28"/>
      <c r="T31" s="28"/>
      <c r="U31" s="28"/>
      <c r="V31" s="30">
        <f t="shared" si="0"/>
        <v>34539.019999999997</v>
      </c>
    </row>
    <row r="32" spans="1:22" ht="15.75" thickBot="1" x14ac:dyDescent="0.3">
      <c r="A32" s="31">
        <v>45383</v>
      </c>
      <c r="B32" s="24"/>
      <c r="C32" s="24"/>
      <c r="D32" s="23"/>
      <c r="E32" s="23"/>
      <c r="F32" s="23"/>
      <c r="G32" s="24"/>
      <c r="H32" s="24"/>
      <c r="I32" s="32"/>
      <c r="J32" s="33"/>
      <c r="K32" s="26">
        <v>45323</v>
      </c>
      <c r="L32" s="27">
        <v>43385.599999999999</v>
      </c>
      <c r="M32" s="28"/>
      <c r="N32" s="28"/>
      <c r="O32" s="28"/>
      <c r="P32" s="28"/>
      <c r="Q32" s="28"/>
      <c r="R32" s="28"/>
      <c r="S32" s="28"/>
      <c r="T32" s="28"/>
      <c r="U32" s="28"/>
      <c r="V32" s="30">
        <f t="shared" si="0"/>
        <v>43385.599999999999</v>
      </c>
    </row>
    <row r="33" spans="1:22" ht="15.75" thickBot="1" x14ac:dyDescent="0.3">
      <c r="A33" s="31">
        <v>45383</v>
      </c>
      <c r="B33" s="24"/>
      <c r="C33" s="24"/>
      <c r="D33" s="23"/>
      <c r="E33" s="23"/>
      <c r="F33" s="23"/>
      <c r="G33" s="24"/>
      <c r="H33" s="24"/>
      <c r="I33" s="32"/>
      <c r="J33" s="34"/>
      <c r="K33" s="26">
        <v>45352</v>
      </c>
      <c r="L33" s="27">
        <v>1491.81</v>
      </c>
      <c r="M33" s="28">
        <v>11639.88</v>
      </c>
      <c r="N33" s="28"/>
      <c r="O33" s="28"/>
      <c r="P33" s="28"/>
      <c r="Q33" s="28"/>
      <c r="R33" s="28"/>
      <c r="S33" s="28"/>
      <c r="T33" s="28"/>
      <c r="U33" s="28"/>
      <c r="V33" s="30">
        <f t="shared" si="0"/>
        <v>13131.689999999999</v>
      </c>
    </row>
    <row r="34" spans="1:22" ht="15.75" thickBot="1" x14ac:dyDescent="0.3">
      <c r="A34" s="31">
        <v>45383</v>
      </c>
      <c r="B34" s="24"/>
      <c r="C34" s="24"/>
      <c r="D34" s="23"/>
      <c r="E34" s="23"/>
      <c r="F34" s="23"/>
      <c r="G34" s="24"/>
      <c r="H34" s="24"/>
      <c r="I34" s="32"/>
      <c r="J34" s="34"/>
      <c r="K34" s="26">
        <v>45383</v>
      </c>
      <c r="L34" s="27">
        <v>5137010.96</v>
      </c>
      <c r="M34" s="28">
        <v>570980</v>
      </c>
      <c r="N34" s="28"/>
      <c r="O34" s="28"/>
      <c r="P34" s="28"/>
      <c r="Q34" s="28"/>
      <c r="R34" s="28"/>
      <c r="S34" s="28"/>
      <c r="T34" s="28"/>
      <c r="U34" s="28"/>
      <c r="V34" s="30">
        <f t="shared" si="0"/>
        <v>5707990.96</v>
      </c>
    </row>
    <row r="35" spans="1:22" ht="15.75" thickBot="1" x14ac:dyDescent="0.3">
      <c r="A35" s="22">
        <v>45413</v>
      </c>
      <c r="B35" s="24">
        <f>7222114.84233333+16740.63</f>
        <v>7238855.4723333297</v>
      </c>
      <c r="C35" s="24">
        <f>7222114.84233333+16740.63</f>
        <v>7238855.4723333297</v>
      </c>
      <c r="D35" s="23"/>
      <c r="E35" s="23"/>
      <c r="F35" s="23"/>
      <c r="G35" s="24">
        <v>8592413.2200000007</v>
      </c>
      <c r="H35" s="24"/>
      <c r="I35" s="32"/>
      <c r="J35" s="34">
        <v>56138.84</v>
      </c>
      <c r="K35" s="26">
        <v>45352</v>
      </c>
      <c r="L35" s="27">
        <v>47037.55</v>
      </c>
      <c r="M35" s="28"/>
      <c r="N35" s="28"/>
      <c r="O35" s="28"/>
      <c r="P35" s="28"/>
      <c r="Q35" s="28"/>
      <c r="R35" s="28"/>
      <c r="S35" s="28"/>
      <c r="T35" s="28"/>
      <c r="U35" s="28"/>
      <c r="V35" s="30">
        <f t="shared" si="0"/>
        <v>47037.55</v>
      </c>
    </row>
    <row r="36" spans="1:22" ht="15.75" thickBot="1" x14ac:dyDescent="0.3">
      <c r="A36" s="22">
        <v>45413</v>
      </c>
      <c r="B36" s="24"/>
      <c r="C36" s="24"/>
      <c r="D36" s="23"/>
      <c r="E36" s="23"/>
      <c r="F36" s="23"/>
      <c r="G36" s="24"/>
      <c r="H36" s="24"/>
      <c r="I36" s="32"/>
      <c r="J36" s="34"/>
      <c r="K36" s="26">
        <v>45383</v>
      </c>
      <c r="L36" s="27">
        <v>15680.7</v>
      </c>
      <c r="M36" s="28"/>
      <c r="N36" s="28"/>
      <c r="O36" s="28"/>
      <c r="P36" s="28"/>
      <c r="Q36" s="28"/>
      <c r="R36" s="28"/>
      <c r="S36" s="28"/>
      <c r="T36" s="28"/>
      <c r="U36" s="28"/>
      <c r="V36" s="30">
        <f t="shared" si="0"/>
        <v>15680.7</v>
      </c>
    </row>
    <row r="37" spans="1:22" ht="15.75" thickBot="1" x14ac:dyDescent="0.3">
      <c r="A37" s="22">
        <v>45413</v>
      </c>
      <c r="B37" s="24"/>
      <c r="C37" s="24"/>
      <c r="D37" s="23"/>
      <c r="E37" s="23"/>
      <c r="F37" s="23"/>
      <c r="G37" s="24"/>
      <c r="H37" s="24"/>
      <c r="I37" s="32"/>
      <c r="J37" s="34"/>
      <c r="K37" s="26">
        <v>45413</v>
      </c>
      <c r="L37" s="27">
        <v>7122114.8399999999</v>
      </c>
      <c r="M37" s="28"/>
      <c r="N37" s="28"/>
      <c r="O37" s="28"/>
      <c r="P37" s="28"/>
      <c r="Q37" s="28"/>
      <c r="R37" s="28"/>
      <c r="S37" s="28"/>
      <c r="T37" s="28"/>
      <c r="U37" s="28"/>
      <c r="V37" s="30">
        <f t="shared" si="0"/>
        <v>7122114.8399999999</v>
      </c>
    </row>
    <row r="38" spans="1:22" ht="15.75" thickBot="1" x14ac:dyDescent="0.3">
      <c r="A38" s="31">
        <v>45444</v>
      </c>
      <c r="B38" s="24">
        <v>7269556.8700000001</v>
      </c>
      <c r="C38" s="24">
        <v>7269556.8700000001</v>
      </c>
      <c r="D38" s="23">
        <v>16740.63</v>
      </c>
      <c r="E38" s="23">
        <v>392989.52</v>
      </c>
      <c r="F38" s="23"/>
      <c r="G38" s="24">
        <v>16740.63</v>
      </c>
      <c r="H38" s="24">
        <v>392989.52</v>
      </c>
      <c r="I38" s="32"/>
      <c r="J38" s="34">
        <v>50869.82</v>
      </c>
      <c r="K38" s="26">
        <v>45413</v>
      </c>
      <c r="L38" s="27">
        <v>16740.63</v>
      </c>
      <c r="M38" s="28"/>
      <c r="N38" s="28"/>
      <c r="O38" s="28"/>
      <c r="P38" s="28"/>
      <c r="Q38" s="28"/>
      <c r="R38" s="28"/>
      <c r="S38" s="28"/>
      <c r="T38" s="28"/>
      <c r="U38" s="28"/>
      <c r="V38" s="30">
        <f t="shared" si="0"/>
        <v>16740.63</v>
      </c>
    </row>
    <row r="39" spans="1:22" ht="15.75" thickBot="1" x14ac:dyDescent="0.3">
      <c r="A39" s="31">
        <v>45444</v>
      </c>
      <c r="B39" s="24"/>
      <c r="C39" s="24"/>
      <c r="D39" s="23"/>
      <c r="E39" s="23"/>
      <c r="F39" s="23"/>
      <c r="G39" s="24"/>
      <c r="H39" s="24"/>
      <c r="I39" s="32"/>
      <c r="J39" s="34"/>
      <c r="K39" s="26">
        <v>45444</v>
      </c>
      <c r="L39" s="27">
        <v>7169556.8700000001</v>
      </c>
      <c r="M39" s="28">
        <v>23250</v>
      </c>
      <c r="N39" s="28"/>
      <c r="O39" s="28"/>
      <c r="P39" s="28"/>
      <c r="Q39" s="28"/>
      <c r="R39" s="28"/>
      <c r="S39" s="28"/>
      <c r="T39" s="28"/>
      <c r="U39" s="28"/>
      <c r="V39" s="30">
        <f t="shared" si="0"/>
        <v>7192806.8700000001</v>
      </c>
    </row>
    <row r="40" spans="1:22" ht="15.75" thickBot="1" x14ac:dyDescent="0.3">
      <c r="A40" s="22">
        <v>45474</v>
      </c>
      <c r="B40" s="24">
        <f>7269556.87+22258.47</f>
        <v>7291815.3399999999</v>
      </c>
      <c r="C40" s="24">
        <f>7269556.87+22258.47</f>
        <v>7291815.3399999999</v>
      </c>
      <c r="D40" s="23">
        <v>21918630.809999999</v>
      </c>
      <c r="E40" s="23">
        <v>1546479</v>
      </c>
      <c r="F40" s="23"/>
      <c r="G40" s="24">
        <v>7254849.3099999996</v>
      </c>
      <c r="H40" s="24">
        <v>1546479</v>
      </c>
      <c r="I40" s="32"/>
      <c r="J40" s="34">
        <v>42330.66</v>
      </c>
      <c r="K40" s="26">
        <v>45474</v>
      </c>
      <c r="L40" s="27">
        <v>7169556.8700000001</v>
      </c>
      <c r="M40" s="28">
        <v>1877259.52</v>
      </c>
      <c r="N40" s="28"/>
      <c r="O40" s="28"/>
      <c r="P40" s="28"/>
      <c r="Q40" s="28"/>
      <c r="R40" s="28"/>
      <c r="S40" s="28"/>
      <c r="T40" s="28"/>
      <c r="U40" s="28"/>
      <c r="V40" s="30">
        <f t="shared" si="0"/>
        <v>9046816.3900000006</v>
      </c>
    </row>
    <row r="41" spans="1:22" ht="15.75" thickBot="1" x14ac:dyDescent="0.3">
      <c r="A41" s="22">
        <v>45474</v>
      </c>
      <c r="B41" s="24"/>
      <c r="C41" s="24"/>
      <c r="D41" s="23"/>
      <c r="E41" s="23"/>
      <c r="F41" s="23"/>
      <c r="G41" s="24"/>
      <c r="H41" s="24"/>
      <c r="I41" s="32"/>
      <c r="J41" s="34"/>
      <c r="K41" s="26">
        <v>45413</v>
      </c>
      <c r="L41" s="27">
        <v>43861.16</v>
      </c>
      <c r="M41" s="28"/>
      <c r="N41" s="28"/>
      <c r="O41" s="28"/>
      <c r="P41" s="28"/>
      <c r="Q41" s="28"/>
      <c r="R41" s="28"/>
      <c r="S41" s="28"/>
      <c r="T41" s="28"/>
      <c r="U41" s="28"/>
      <c r="V41" s="30">
        <f t="shared" si="0"/>
        <v>43861.16</v>
      </c>
    </row>
    <row r="42" spans="1:22" ht="15.75" thickBot="1" x14ac:dyDescent="0.3">
      <c r="A42" s="22">
        <v>45474</v>
      </c>
      <c r="B42" s="24"/>
      <c r="C42" s="24"/>
      <c r="D42" s="23"/>
      <c r="E42" s="23"/>
      <c r="F42" s="23"/>
      <c r="G42" s="24"/>
      <c r="H42" s="24"/>
      <c r="I42" s="32"/>
      <c r="J42" s="34"/>
      <c r="K42" s="26">
        <v>45383</v>
      </c>
      <c r="L42" s="27">
        <v>41431.279999999999</v>
      </c>
      <c r="M42" s="28"/>
      <c r="N42" s="28"/>
      <c r="O42" s="28"/>
      <c r="P42" s="28"/>
      <c r="Q42" s="28"/>
      <c r="R42" s="28"/>
      <c r="S42" s="28"/>
      <c r="T42" s="28"/>
      <c r="U42" s="28"/>
      <c r="V42" s="30">
        <f t="shared" si="0"/>
        <v>41431.279999999999</v>
      </c>
    </row>
    <row r="43" spans="1:22" ht="15.75" thickBot="1" x14ac:dyDescent="0.3">
      <c r="A43" s="31">
        <v>45505</v>
      </c>
      <c r="B43" s="24">
        <f>7269556.87+20963.01</f>
        <v>7290519.8799999999</v>
      </c>
      <c r="C43" s="24">
        <f>7269556.87+20963.01</f>
        <v>7290519.8799999999</v>
      </c>
      <c r="D43" s="23">
        <v>3387264.27</v>
      </c>
      <c r="E43" s="23">
        <v>127188.4</v>
      </c>
      <c r="F43" s="32"/>
      <c r="G43" s="24">
        <v>14311372.210000001</v>
      </c>
      <c r="H43" s="24">
        <v>127188.4</v>
      </c>
      <c r="I43" s="32"/>
      <c r="J43" s="34">
        <v>55994.9</v>
      </c>
      <c r="K43" s="26">
        <v>45505</v>
      </c>
      <c r="L43" s="27">
        <v>7119556.8700000001</v>
      </c>
      <c r="M43" s="28">
        <v>127188.4</v>
      </c>
      <c r="N43" s="28"/>
      <c r="O43" s="28"/>
      <c r="P43" s="28"/>
      <c r="Q43" s="28"/>
      <c r="R43" s="28"/>
      <c r="S43" s="28"/>
      <c r="T43" s="28"/>
      <c r="U43" s="28"/>
      <c r="V43" s="30">
        <f t="shared" si="0"/>
        <v>7246745.2700000005</v>
      </c>
    </row>
    <row r="44" spans="1:22" ht="15.75" thickBot="1" x14ac:dyDescent="0.3">
      <c r="A44" s="31">
        <v>45505</v>
      </c>
      <c r="B44" s="24"/>
      <c r="C44" s="24"/>
      <c r="D44" s="23"/>
      <c r="E44" s="23"/>
      <c r="F44" s="32"/>
      <c r="G44" s="24"/>
      <c r="H44" s="24"/>
      <c r="I44" s="32"/>
      <c r="J44" s="34"/>
      <c r="K44" s="26">
        <v>45474</v>
      </c>
      <c r="L44" s="27">
        <v>22258.47</v>
      </c>
      <c r="M44" s="28">
        <v>38959</v>
      </c>
      <c r="N44" s="28"/>
      <c r="O44" s="28"/>
      <c r="P44" s="28"/>
      <c r="Q44" s="28"/>
      <c r="R44" s="28"/>
      <c r="S44" s="28"/>
      <c r="T44" s="28"/>
      <c r="U44" s="28"/>
      <c r="V44" s="30">
        <f t="shared" si="0"/>
        <v>61217.47</v>
      </c>
    </row>
    <row r="45" spans="1:22" ht="15.75" thickBot="1" x14ac:dyDescent="0.3">
      <c r="A45" s="22">
        <v>45536</v>
      </c>
      <c r="B45" s="24">
        <f>7269556.87+20884.5</f>
        <v>7290441.3700000001</v>
      </c>
      <c r="C45" s="24">
        <f>7269556.87+20884.5</f>
        <v>7290441.3700000001</v>
      </c>
      <c r="D45" s="23">
        <v>20963.009999999998</v>
      </c>
      <c r="E45" s="23">
        <v>1295263.8399999999</v>
      </c>
      <c r="F45" s="32"/>
      <c r="G45" s="24">
        <v>127762.52999999998</v>
      </c>
      <c r="H45" s="24">
        <v>1295263.8399999999</v>
      </c>
      <c r="I45" s="32"/>
      <c r="J45" s="35">
        <v>47263.530000000006</v>
      </c>
      <c r="K45" s="26">
        <v>45444</v>
      </c>
      <c r="L45" s="27">
        <v>49130.18</v>
      </c>
      <c r="M45" s="28"/>
      <c r="N45" s="28"/>
      <c r="O45" s="28"/>
      <c r="P45" s="28"/>
      <c r="Q45" s="28"/>
      <c r="R45" s="28"/>
      <c r="S45" s="28"/>
      <c r="T45" s="28"/>
      <c r="U45" s="28"/>
      <c r="V45" s="30">
        <f t="shared" si="0"/>
        <v>49130.18</v>
      </c>
    </row>
    <row r="46" spans="1:22" ht="15.75" thickBot="1" x14ac:dyDescent="0.3">
      <c r="A46" s="22">
        <v>45536</v>
      </c>
      <c r="B46" s="24"/>
      <c r="C46" s="24"/>
      <c r="D46" s="23"/>
      <c r="E46" s="23"/>
      <c r="F46" s="32"/>
      <c r="G46" s="24"/>
      <c r="H46" s="24"/>
      <c r="I46" s="32"/>
      <c r="J46" s="34"/>
      <c r="K46" s="26">
        <v>45474</v>
      </c>
      <c r="L46" s="27">
        <v>57669.34</v>
      </c>
      <c r="M46" s="28"/>
      <c r="N46" s="28"/>
      <c r="O46" s="28"/>
      <c r="P46" s="28"/>
      <c r="Q46" s="28"/>
      <c r="R46" s="28"/>
      <c r="S46" s="28"/>
      <c r="T46" s="28"/>
      <c r="U46" s="28"/>
      <c r="V46" s="30">
        <f t="shared" si="0"/>
        <v>57669.34</v>
      </c>
    </row>
    <row r="47" spans="1:22" ht="15.75" thickBot="1" x14ac:dyDescent="0.3">
      <c r="A47" s="22">
        <v>45536</v>
      </c>
      <c r="B47" s="24"/>
      <c r="C47" s="24"/>
      <c r="D47" s="23"/>
      <c r="E47" s="23"/>
      <c r="F47" s="32"/>
      <c r="G47" s="24"/>
      <c r="H47" s="24"/>
      <c r="I47" s="32"/>
      <c r="J47" s="34"/>
      <c r="K47" s="26">
        <v>45505</v>
      </c>
      <c r="L47" s="27">
        <v>20963.009999999998</v>
      </c>
      <c r="M47" s="28"/>
      <c r="N47" s="28"/>
      <c r="O47" s="28"/>
      <c r="P47" s="28"/>
      <c r="Q47" s="28"/>
      <c r="R47" s="28"/>
      <c r="S47" s="28"/>
      <c r="T47" s="28"/>
      <c r="U47" s="28"/>
      <c r="V47" s="30">
        <f t="shared" si="0"/>
        <v>20963.009999999998</v>
      </c>
    </row>
    <row r="48" spans="1:22" ht="15.75" thickBot="1" x14ac:dyDescent="0.3">
      <c r="A48" s="22">
        <v>45536</v>
      </c>
      <c r="B48" s="24"/>
      <c r="C48" s="24"/>
      <c r="D48" s="23"/>
      <c r="E48" s="23"/>
      <c r="F48" s="32"/>
      <c r="G48" s="24"/>
      <c r="H48" s="24"/>
      <c r="I48" s="32"/>
      <c r="J48" s="34"/>
      <c r="K48" s="26">
        <v>45536</v>
      </c>
      <c r="L48" s="27">
        <v>7119556.870000001</v>
      </c>
      <c r="M48" s="28">
        <v>1295263.8399999999</v>
      </c>
      <c r="N48" s="28"/>
      <c r="O48" s="28"/>
      <c r="P48" s="28"/>
      <c r="Q48" s="28"/>
      <c r="R48" s="28"/>
      <c r="S48" s="28"/>
      <c r="T48" s="28"/>
      <c r="U48" s="28"/>
      <c r="V48" s="30">
        <f t="shared" si="0"/>
        <v>8414820.7100000009</v>
      </c>
    </row>
    <row r="49" spans="1:22" ht="15.75" thickBot="1" x14ac:dyDescent="0.3">
      <c r="A49" s="31">
        <v>45566</v>
      </c>
      <c r="B49" s="36">
        <v>7291226.5</v>
      </c>
      <c r="C49" s="36">
        <v>7291226.5</v>
      </c>
      <c r="D49" s="23">
        <v>1511406.03</v>
      </c>
      <c r="E49" s="23">
        <v>1148154.21</v>
      </c>
      <c r="F49" s="32"/>
      <c r="G49" s="24">
        <v>14306569.010000002</v>
      </c>
      <c r="H49" s="24">
        <v>324753.8</v>
      </c>
      <c r="I49" s="32"/>
      <c r="J49" s="35">
        <v>59967.68</v>
      </c>
      <c r="K49" s="26">
        <v>45505</v>
      </c>
      <c r="L49" s="27">
        <v>94005.1</v>
      </c>
      <c r="M49" s="28"/>
      <c r="N49" s="28"/>
      <c r="O49" s="28"/>
      <c r="P49" s="28"/>
      <c r="Q49" s="28"/>
      <c r="R49" s="28"/>
      <c r="S49" s="28"/>
      <c r="T49" s="28"/>
      <c r="U49" s="28"/>
      <c r="V49" s="30">
        <f t="shared" si="0"/>
        <v>94005.1</v>
      </c>
    </row>
    <row r="50" spans="1:22" ht="15.75" thickBot="1" x14ac:dyDescent="0.3">
      <c r="A50" s="31">
        <v>45566</v>
      </c>
      <c r="B50" s="24"/>
      <c r="C50" s="24"/>
      <c r="D50" s="23"/>
      <c r="E50" s="32"/>
      <c r="F50" s="32"/>
      <c r="G50" s="24"/>
      <c r="H50" s="24"/>
      <c r="I50" s="32"/>
      <c r="J50" s="34"/>
      <c r="K50" s="26">
        <v>45536</v>
      </c>
      <c r="L50" s="27">
        <v>20884.5</v>
      </c>
      <c r="M50" s="28"/>
      <c r="N50" s="28"/>
      <c r="O50" s="28"/>
      <c r="P50" s="28"/>
      <c r="Q50" s="28"/>
      <c r="R50" s="28"/>
      <c r="S50" s="28"/>
      <c r="T50" s="28"/>
      <c r="U50" s="28"/>
      <c r="V50" s="30">
        <f t="shared" si="0"/>
        <v>20884.5</v>
      </c>
    </row>
    <row r="51" spans="1:22" ht="15.75" thickBot="1" x14ac:dyDescent="0.3">
      <c r="A51" s="31">
        <v>45566</v>
      </c>
      <c r="B51" s="24"/>
      <c r="C51" s="24"/>
      <c r="D51" s="23"/>
      <c r="E51" s="32"/>
      <c r="F51" s="32"/>
      <c r="G51" s="24"/>
      <c r="H51" s="24"/>
      <c r="I51" s="32"/>
      <c r="J51" s="34"/>
      <c r="K51" s="26">
        <v>45566</v>
      </c>
      <c r="L51" s="27">
        <v>7119556.8700000001</v>
      </c>
      <c r="M51" s="28">
        <v>324753.8</v>
      </c>
      <c r="N51" s="28"/>
      <c r="O51" s="28"/>
      <c r="P51" s="28"/>
      <c r="Q51" s="28"/>
      <c r="R51" s="28"/>
      <c r="S51" s="28"/>
      <c r="T51" s="28"/>
      <c r="U51" s="28"/>
      <c r="V51" s="30">
        <f t="shared" si="0"/>
        <v>7444310.6699999999</v>
      </c>
    </row>
    <row r="52" spans="1:22" ht="15.75" thickBot="1" x14ac:dyDescent="0.3">
      <c r="A52" s="22">
        <v>45597</v>
      </c>
      <c r="B52" s="24">
        <v>7269556.8700000001</v>
      </c>
      <c r="C52" s="24">
        <v>7269556.8700000001</v>
      </c>
      <c r="D52" s="32">
        <v>21669.63</v>
      </c>
      <c r="E52" s="32">
        <v>703084.23</v>
      </c>
      <c r="F52" s="32"/>
      <c r="G52" s="24">
        <v>7262569.830000001</v>
      </c>
      <c r="H52" s="32">
        <v>1200555.7699999998</v>
      </c>
      <c r="I52" s="32"/>
      <c r="J52" s="35">
        <v>93616.72</v>
      </c>
      <c r="K52" s="22">
        <v>45597</v>
      </c>
      <c r="L52" s="37">
        <v>7094548.8699999992</v>
      </c>
      <c r="M52" s="28">
        <v>1200555.7699999998</v>
      </c>
      <c r="N52" s="28"/>
      <c r="O52" s="28"/>
      <c r="P52" s="28"/>
      <c r="Q52" s="28"/>
      <c r="R52" s="28"/>
      <c r="S52" s="28"/>
      <c r="T52" s="28"/>
      <c r="U52" s="28"/>
      <c r="V52" s="30">
        <f t="shared" si="0"/>
        <v>8295104.6399999987</v>
      </c>
    </row>
    <row r="53" spans="1:22" ht="15.75" thickBot="1" x14ac:dyDescent="0.3">
      <c r="A53" s="22">
        <v>45597</v>
      </c>
      <c r="B53" s="24"/>
      <c r="C53" s="24"/>
      <c r="D53" s="32"/>
      <c r="E53" s="32"/>
      <c r="F53" s="32"/>
      <c r="G53" s="24"/>
      <c r="H53" s="32"/>
      <c r="I53" s="32"/>
      <c r="J53" s="35"/>
      <c r="K53" s="26">
        <v>45536</v>
      </c>
      <c r="L53" s="37">
        <v>102736.47</v>
      </c>
      <c r="M53" s="28"/>
      <c r="N53" s="28"/>
      <c r="O53" s="28"/>
      <c r="P53" s="28"/>
      <c r="Q53" s="28"/>
      <c r="R53" s="28"/>
      <c r="S53" s="28"/>
      <c r="T53" s="28"/>
      <c r="U53" s="28"/>
      <c r="V53" s="30">
        <f t="shared" si="0"/>
        <v>102736.47</v>
      </c>
    </row>
    <row r="54" spans="1:22" ht="15.75" thickBot="1" x14ac:dyDescent="0.3">
      <c r="A54" s="22">
        <v>45597</v>
      </c>
      <c r="B54" s="24"/>
      <c r="C54" s="24"/>
      <c r="D54" s="32"/>
      <c r="E54" s="32"/>
      <c r="F54" s="32"/>
      <c r="G54" s="24"/>
      <c r="H54" s="32"/>
      <c r="I54" s="32"/>
      <c r="J54" s="35"/>
      <c r="K54" s="26">
        <v>45566</v>
      </c>
      <c r="L54" s="37">
        <v>21669.63</v>
      </c>
      <c r="M54" s="28"/>
      <c r="N54" s="28"/>
      <c r="O54" s="28"/>
      <c r="P54" s="28"/>
      <c r="Q54" s="28"/>
      <c r="R54" s="28"/>
      <c r="S54" s="28"/>
      <c r="T54" s="28"/>
      <c r="U54" s="28"/>
      <c r="V54" s="30">
        <f t="shared" si="0"/>
        <v>21669.63</v>
      </c>
    </row>
    <row r="55" spans="1:22" ht="15.75" thickBot="1" x14ac:dyDescent="0.3">
      <c r="A55" s="31">
        <v>45627</v>
      </c>
      <c r="B55" s="24">
        <v>7269556.8700000001</v>
      </c>
      <c r="C55" s="24">
        <v>7269556.8700000001</v>
      </c>
      <c r="D55" s="32"/>
      <c r="E55" s="32"/>
      <c r="F55" s="32"/>
      <c r="G55" s="33"/>
      <c r="H55" s="32"/>
      <c r="I55" s="32"/>
      <c r="J55" s="34"/>
      <c r="K55" s="26"/>
      <c r="L55" s="27"/>
      <c r="M55" s="28"/>
      <c r="N55" s="28"/>
      <c r="O55" s="28"/>
      <c r="P55" s="28"/>
      <c r="Q55" s="28"/>
      <c r="R55" s="28"/>
      <c r="S55" s="28"/>
      <c r="T55" s="28"/>
      <c r="U55" s="28"/>
      <c r="V55" s="30">
        <f t="shared" si="0"/>
        <v>0</v>
      </c>
    </row>
    <row r="56" spans="1:22" ht="15.75" thickBot="1" x14ac:dyDescent="0.3">
      <c r="A56" s="38"/>
      <c r="B56" s="39">
        <f t="shared" ref="B56:J56" si="1">SUM(B22:B55)</f>
        <v>81624287.002333343</v>
      </c>
      <c r="C56" s="39">
        <f t="shared" si="1"/>
        <v>81624287.002333343</v>
      </c>
      <c r="D56" s="39">
        <f t="shared" si="1"/>
        <v>80807646.420000002</v>
      </c>
      <c r="E56" s="39">
        <f t="shared" si="1"/>
        <v>5795779.0800000001</v>
      </c>
      <c r="F56" s="39">
        <f t="shared" si="1"/>
        <v>0</v>
      </c>
      <c r="G56" s="39">
        <f t="shared" si="1"/>
        <v>80068074.230000004</v>
      </c>
      <c r="H56" s="39">
        <f t="shared" si="1"/>
        <v>5469850.209999999</v>
      </c>
      <c r="I56" s="39">
        <f t="shared" si="1"/>
        <v>0</v>
      </c>
      <c r="J56" s="39">
        <f t="shared" si="1"/>
        <v>1253396.03</v>
      </c>
      <c r="K56" s="39"/>
      <c r="L56" s="39">
        <f t="shared" ref="L56:V56" si="2">SUM(L22:L55)</f>
        <v>72929910.499999985</v>
      </c>
      <c r="M56" s="39">
        <f t="shared" si="2"/>
        <v>5469850.209999999</v>
      </c>
      <c r="N56" s="39">
        <f t="shared" si="2"/>
        <v>0</v>
      </c>
      <c r="O56" s="39">
        <f t="shared" si="2"/>
        <v>0</v>
      </c>
      <c r="P56" s="39">
        <f t="shared" si="2"/>
        <v>0</v>
      </c>
      <c r="Q56" s="39">
        <f t="shared" si="2"/>
        <v>0</v>
      </c>
      <c r="R56" s="39">
        <f t="shared" si="2"/>
        <v>83809.320000000007</v>
      </c>
      <c r="S56" s="39">
        <f t="shared" si="2"/>
        <v>0</v>
      </c>
      <c r="T56" s="39">
        <f t="shared" si="2"/>
        <v>214452.12</v>
      </c>
      <c r="U56" s="39">
        <f t="shared" si="2"/>
        <v>0</v>
      </c>
      <c r="V56" s="39">
        <f t="shared" si="2"/>
        <v>78698022.149999991</v>
      </c>
    </row>
    <row r="57" spans="1:22" x14ac:dyDescent="0.25">
      <c r="A57" s="40"/>
      <c r="B57" s="40"/>
      <c r="C57" s="41"/>
      <c r="D57" s="40"/>
      <c r="E57" s="40"/>
      <c r="F57" s="40"/>
      <c r="G57" s="40"/>
      <c r="H57" s="40"/>
      <c r="I57" s="40"/>
      <c r="J57" s="40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0"/>
    </row>
    <row r="58" spans="1:22" ht="42.75" customHeight="1" x14ac:dyDescent="0.25">
      <c r="A58" s="42" t="s">
        <v>30</v>
      </c>
      <c r="B58" s="42"/>
      <c r="C58" s="42"/>
      <c r="D58" s="42"/>
      <c r="E58" s="42"/>
      <c r="F58" s="40"/>
      <c r="G58" s="40"/>
      <c r="H58" s="40"/>
      <c r="I58" s="40"/>
      <c r="J58" s="40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0"/>
    </row>
    <row r="59" spans="1:22" x14ac:dyDescent="0.25">
      <c r="A59" s="43" t="s">
        <v>31</v>
      </c>
      <c r="B59" s="43"/>
      <c r="C59" s="43"/>
      <c r="D59" s="43"/>
      <c r="E59" s="43"/>
      <c r="F59" s="40"/>
      <c r="G59" s="40"/>
      <c r="H59" s="40"/>
      <c r="I59" s="40"/>
      <c r="J59" s="40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0"/>
    </row>
    <row r="60" spans="1:22" x14ac:dyDescent="0.25">
      <c r="A60" s="43"/>
      <c r="B60" s="43"/>
      <c r="C60" s="43"/>
      <c r="D60" s="43"/>
      <c r="E60" s="43"/>
      <c r="F60" s="40"/>
      <c r="G60" s="40"/>
      <c r="H60" s="40"/>
      <c r="I60" s="40"/>
      <c r="J60" s="40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0"/>
    </row>
    <row r="61" spans="1:22" ht="23.25" customHeight="1" x14ac:dyDescent="0.25">
      <c r="A61" s="44" t="s">
        <v>32</v>
      </c>
      <c r="B61" s="44"/>
      <c r="C61" s="44"/>
      <c r="D61" s="44"/>
      <c r="E61" s="44"/>
      <c r="F61" s="40"/>
      <c r="G61" s="40"/>
      <c r="H61" s="40"/>
      <c r="I61" s="40"/>
      <c r="J61" s="40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0"/>
    </row>
    <row r="62" spans="1:22" x14ac:dyDescent="0.25">
      <c r="A62" s="44" t="s">
        <v>33</v>
      </c>
      <c r="B62" s="44"/>
      <c r="C62" s="44"/>
      <c r="D62" s="44"/>
      <c r="E62" s="44"/>
      <c r="F62" s="40"/>
      <c r="G62" s="40"/>
      <c r="H62" s="40"/>
      <c r="I62" s="40"/>
      <c r="J62" s="40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0"/>
    </row>
    <row r="63" spans="1:22" x14ac:dyDescent="0.25">
      <c r="A63" s="44" t="s">
        <v>34</v>
      </c>
      <c r="B63" s="44"/>
      <c r="C63" s="44"/>
      <c r="D63" s="44"/>
      <c r="E63" s="44"/>
      <c r="F63" s="40"/>
      <c r="G63" s="40"/>
      <c r="H63" s="40"/>
      <c r="I63" s="40"/>
      <c r="J63" s="40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0"/>
    </row>
    <row r="64" spans="1:22" x14ac:dyDescent="0.25">
      <c r="A64" s="44" t="s">
        <v>35</v>
      </c>
      <c r="B64" s="44"/>
      <c r="C64" s="44"/>
      <c r="D64" s="44"/>
      <c r="E64" s="44"/>
      <c r="F64" s="40"/>
      <c r="G64" s="40"/>
      <c r="H64" s="40"/>
      <c r="I64" s="40"/>
      <c r="J64" s="40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0"/>
    </row>
    <row r="65" spans="1:22" x14ac:dyDescent="0.25">
      <c r="A65" s="44" t="s">
        <v>36</v>
      </c>
      <c r="B65" s="44"/>
      <c r="C65" s="44"/>
      <c r="D65" s="44"/>
      <c r="E65" s="44"/>
      <c r="F65" s="40"/>
      <c r="G65" s="40"/>
      <c r="H65" s="40"/>
      <c r="I65" s="40"/>
      <c r="J65" s="40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0"/>
    </row>
    <row r="66" spans="1:22" x14ac:dyDescent="0.25">
      <c r="A66" s="40"/>
      <c r="B66" s="40"/>
      <c r="C66" s="41"/>
      <c r="D66" s="40"/>
      <c r="E66" s="40"/>
      <c r="F66" s="40"/>
      <c r="G66" s="40"/>
      <c r="H66" s="40"/>
      <c r="I66" s="40"/>
      <c r="J66" s="40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0"/>
    </row>
    <row r="67" spans="1:22" x14ac:dyDescent="0.25">
      <c r="A67" s="42" t="s">
        <v>37</v>
      </c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0"/>
    </row>
    <row r="68" spans="1:22" ht="51" x14ac:dyDescent="0.25">
      <c r="A68" s="43" t="s">
        <v>31</v>
      </c>
      <c r="B68" s="43"/>
      <c r="C68" s="43"/>
      <c r="D68" s="43"/>
      <c r="E68" s="43"/>
      <c r="F68" s="45" t="s">
        <v>38</v>
      </c>
      <c r="G68" s="45" t="s">
        <v>39</v>
      </c>
      <c r="H68" s="45" t="s">
        <v>40</v>
      </c>
      <c r="I68" s="45" t="s">
        <v>41</v>
      </c>
      <c r="J68" s="45" t="s">
        <v>42</v>
      </c>
      <c r="K68" s="45" t="s">
        <v>43</v>
      </c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0"/>
    </row>
    <row r="69" spans="1:22" ht="25.5" x14ac:dyDescent="0.25">
      <c r="A69" s="44" t="s">
        <v>44</v>
      </c>
      <c r="B69" s="44"/>
      <c r="C69" s="44"/>
      <c r="D69" s="44"/>
      <c r="E69" s="44"/>
      <c r="F69" s="46">
        <v>9003.17</v>
      </c>
      <c r="G69" s="47" t="s">
        <v>45</v>
      </c>
      <c r="H69" s="48">
        <v>201800010008207</v>
      </c>
      <c r="I69" s="49">
        <v>45505</v>
      </c>
      <c r="J69" s="49">
        <v>45516</v>
      </c>
      <c r="K69" s="50" t="s">
        <v>46</v>
      </c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0"/>
    </row>
    <row r="70" spans="1:22" ht="36" x14ac:dyDescent="0.25">
      <c r="A70" s="44" t="s">
        <v>47</v>
      </c>
      <c r="B70" s="44"/>
      <c r="C70" s="44"/>
      <c r="D70" s="44"/>
      <c r="E70" s="44"/>
      <c r="F70" s="51">
        <f>68609.65+1173.58</f>
        <v>69783.23</v>
      </c>
      <c r="G70" s="47" t="s">
        <v>48</v>
      </c>
      <c r="H70" s="48">
        <v>201800010008207</v>
      </c>
      <c r="I70" s="49">
        <v>45292</v>
      </c>
      <c r="J70" s="49">
        <v>45292</v>
      </c>
      <c r="K70" s="52" t="s">
        <v>49</v>
      </c>
      <c r="L70" s="53" t="e">
        <f t="array" aca="1" ref="L70" ca="1">comentariocelula(F70)</f>
        <v>#NAME?</v>
      </c>
      <c r="M70" s="53"/>
      <c r="N70" s="53"/>
      <c r="O70" s="53"/>
      <c r="P70" s="54"/>
      <c r="Q70" s="41"/>
      <c r="R70" s="41"/>
      <c r="S70" s="41"/>
      <c r="T70" s="41"/>
      <c r="U70" s="41"/>
      <c r="V70" s="40"/>
    </row>
    <row r="71" spans="1:22" ht="36" x14ac:dyDescent="0.25">
      <c r="A71" s="44" t="s">
        <v>47</v>
      </c>
      <c r="B71" s="44"/>
      <c r="C71" s="44"/>
      <c r="D71" s="44"/>
      <c r="E71" s="44"/>
      <c r="F71" s="51">
        <f>55603.92+1010.48</f>
        <v>56614.400000000001</v>
      </c>
      <c r="G71" s="47" t="s">
        <v>48</v>
      </c>
      <c r="H71" s="48">
        <v>201800010008207</v>
      </c>
      <c r="I71" s="49">
        <v>45323</v>
      </c>
      <c r="J71" s="49">
        <v>45323</v>
      </c>
      <c r="K71" s="52" t="s">
        <v>49</v>
      </c>
      <c r="L71" s="53" t="e">
        <f t="array" aca="1" ref="L71" ca="1">comentariocelula(F71)</f>
        <v>#NAME?</v>
      </c>
      <c r="M71" s="53"/>
      <c r="N71" s="53"/>
      <c r="O71" s="53"/>
      <c r="P71" s="54"/>
      <c r="Q71" s="41"/>
      <c r="R71" s="41"/>
      <c r="S71" s="41"/>
      <c r="T71" s="41"/>
      <c r="U71" s="41"/>
      <c r="V71" s="40"/>
    </row>
    <row r="72" spans="1:22" ht="36" x14ac:dyDescent="0.25">
      <c r="A72" s="44" t="s">
        <v>47</v>
      </c>
      <c r="B72" s="44"/>
      <c r="C72" s="44"/>
      <c r="D72" s="44"/>
      <c r="E72" s="44"/>
      <c r="F72" s="51">
        <f>(51996.45+966)</f>
        <v>52962.45</v>
      </c>
      <c r="G72" s="47" t="s">
        <v>48</v>
      </c>
      <c r="H72" s="48">
        <v>201800010008207</v>
      </c>
      <c r="I72" s="49">
        <v>45352</v>
      </c>
      <c r="J72" s="49">
        <v>45352</v>
      </c>
      <c r="K72" s="52" t="s">
        <v>49</v>
      </c>
      <c r="L72" s="53" t="e">
        <f t="array" aca="1" ref="L72" ca="1">comentariocelula(F72)</f>
        <v>#NAME?</v>
      </c>
      <c r="M72" s="53"/>
      <c r="N72" s="53"/>
      <c r="O72" s="53"/>
      <c r="P72" s="54"/>
      <c r="Q72" s="41"/>
      <c r="R72" s="41"/>
      <c r="S72" s="41"/>
      <c r="T72" s="41"/>
      <c r="U72" s="41"/>
      <c r="V72" s="40"/>
    </row>
    <row r="73" spans="1:22" ht="36" x14ac:dyDescent="0.25">
      <c r="A73" s="44" t="s">
        <v>47</v>
      </c>
      <c r="B73" s="44"/>
      <c r="C73" s="44"/>
      <c r="D73" s="44"/>
      <c r="E73" s="44"/>
      <c r="F73" s="51">
        <v>58568.72</v>
      </c>
      <c r="G73" s="47" t="s">
        <v>48</v>
      </c>
      <c r="H73" s="48">
        <v>201800010008207</v>
      </c>
      <c r="I73" s="49">
        <v>45383</v>
      </c>
      <c r="J73" s="49">
        <v>45383</v>
      </c>
      <c r="K73" s="52" t="s">
        <v>49</v>
      </c>
      <c r="L73" s="53" t="e">
        <f t="array" aca="1" ref="L73" ca="1">comentariocelula(F73)</f>
        <v>#NAME?</v>
      </c>
      <c r="M73" s="53"/>
      <c r="N73" s="53"/>
      <c r="O73" s="53"/>
      <c r="P73" s="54"/>
      <c r="Q73" s="41"/>
      <c r="R73" s="41"/>
      <c r="S73" s="41"/>
      <c r="T73" s="41"/>
      <c r="U73" s="41"/>
      <c r="V73" s="40"/>
    </row>
    <row r="74" spans="1:22" ht="36" x14ac:dyDescent="0.25">
      <c r="A74" s="44" t="s">
        <v>47</v>
      </c>
      <c r="B74" s="44"/>
      <c r="C74" s="44"/>
      <c r="D74" s="44"/>
      <c r="E74" s="44"/>
      <c r="F74" s="51">
        <v>56138.84</v>
      </c>
      <c r="G74" s="47" t="s">
        <v>48</v>
      </c>
      <c r="H74" s="48">
        <v>201800010008207</v>
      </c>
      <c r="I74" s="49">
        <v>45413</v>
      </c>
      <c r="J74" s="49">
        <v>45413</v>
      </c>
      <c r="K74" s="52" t="s">
        <v>49</v>
      </c>
      <c r="L74" s="53" t="e">
        <f t="array" aca="1" ref="L74" ca="1">comentariocelula(F74)</f>
        <v>#NAME?</v>
      </c>
      <c r="M74" s="53"/>
      <c r="N74" s="53"/>
      <c r="O74" s="53"/>
      <c r="P74" s="54"/>
      <c r="Q74" s="41"/>
      <c r="R74" s="41"/>
      <c r="S74" s="41"/>
      <c r="T74" s="41"/>
      <c r="U74" s="41"/>
      <c r="V74" s="40"/>
    </row>
    <row r="75" spans="1:22" ht="36" x14ac:dyDescent="0.25">
      <c r="A75" s="44" t="s">
        <v>50</v>
      </c>
      <c r="B75" s="44"/>
      <c r="C75" s="44"/>
      <c r="D75" s="44"/>
      <c r="E75" s="44"/>
      <c r="F75" s="51">
        <v>50869.82</v>
      </c>
      <c r="G75" s="47" t="s">
        <v>48</v>
      </c>
      <c r="H75" s="48">
        <v>201800010008207</v>
      </c>
      <c r="I75" s="49">
        <v>45444</v>
      </c>
      <c r="J75" s="49">
        <v>45444</v>
      </c>
      <c r="K75" s="52" t="s">
        <v>49</v>
      </c>
      <c r="L75" s="55"/>
      <c r="M75" s="55"/>
      <c r="N75" s="55"/>
      <c r="O75" s="55"/>
      <c r="P75" s="54"/>
      <c r="Q75" s="41"/>
      <c r="R75" s="41"/>
      <c r="S75" s="41"/>
      <c r="T75" s="41"/>
      <c r="U75" s="41"/>
      <c r="V75" s="40"/>
    </row>
    <row r="76" spans="1:22" ht="36" x14ac:dyDescent="0.25">
      <c r="A76" s="44" t="s">
        <v>50</v>
      </c>
      <c r="B76" s="44"/>
      <c r="C76" s="44"/>
      <c r="D76" s="44"/>
      <c r="E76" s="44"/>
      <c r="F76" s="51">
        <v>42330.66</v>
      </c>
      <c r="G76" s="47" t="s">
        <v>48</v>
      </c>
      <c r="H76" s="48">
        <v>201800010008207</v>
      </c>
      <c r="I76" s="49">
        <v>45474</v>
      </c>
      <c r="J76" s="49">
        <v>45474</v>
      </c>
      <c r="K76" s="52" t="s">
        <v>49</v>
      </c>
      <c r="L76" s="55"/>
      <c r="M76" s="55"/>
      <c r="N76" s="55"/>
      <c r="O76" s="55"/>
      <c r="P76" s="54"/>
      <c r="Q76" s="41"/>
      <c r="R76" s="41"/>
      <c r="S76" s="41"/>
      <c r="T76" s="41"/>
      <c r="U76" s="41"/>
      <c r="V76" s="40"/>
    </row>
    <row r="77" spans="1:22" ht="36" x14ac:dyDescent="0.25">
      <c r="A77" s="44" t="s">
        <v>47</v>
      </c>
      <c r="B77" s="44"/>
      <c r="C77" s="44"/>
      <c r="D77" s="44"/>
      <c r="E77" s="44"/>
      <c r="F77" s="51">
        <v>46991.73</v>
      </c>
      <c r="G77" s="47" t="s">
        <v>48</v>
      </c>
      <c r="H77" s="48">
        <v>201800010008207</v>
      </c>
      <c r="I77" s="49">
        <v>45505</v>
      </c>
      <c r="J77" s="49">
        <v>45505</v>
      </c>
      <c r="K77" s="52" t="s">
        <v>49</v>
      </c>
      <c r="L77" s="53"/>
      <c r="M77" s="53"/>
      <c r="N77" s="53"/>
      <c r="O77" s="53"/>
      <c r="P77" s="54"/>
      <c r="Q77" s="41"/>
      <c r="R77" s="41"/>
      <c r="S77" s="41"/>
      <c r="T77" s="41"/>
      <c r="U77" s="41"/>
      <c r="V77" s="40"/>
    </row>
    <row r="78" spans="1:22" ht="38.25" x14ac:dyDescent="0.25">
      <c r="A78" s="44" t="s">
        <v>47</v>
      </c>
      <c r="B78" s="44"/>
      <c r="C78" s="44"/>
      <c r="D78" s="44"/>
      <c r="E78" s="44"/>
      <c r="F78" s="51">
        <f>46464.41+799.12</f>
        <v>47263.530000000006</v>
      </c>
      <c r="G78" s="47" t="s">
        <v>48</v>
      </c>
      <c r="H78" s="56">
        <v>202000010037537</v>
      </c>
      <c r="I78" s="49">
        <v>45536</v>
      </c>
      <c r="J78" s="49">
        <v>45536</v>
      </c>
      <c r="K78" s="50" t="s">
        <v>51</v>
      </c>
      <c r="L78" s="55"/>
      <c r="M78" s="55"/>
      <c r="N78" s="55"/>
      <c r="O78" s="55"/>
      <c r="P78" s="54"/>
      <c r="Q78" s="41"/>
      <c r="R78" s="41"/>
      <c r="S78" s="41"/>
      <c r="T78" s="41"/>
      <c r="U78" s="41"/>
      <c r="V78" s="40"/>
    </row>
    <row r="79" spans="1:22" ht="38.25" x14ac:dyDescent="0.25">
      <c r="A79" s="44" t="s">
        <v>47</v>
      </c>
      <c r="B79" s="44"/>
      <c r="C79" s="44"/>
      <c r="D79" s="44"/>
      <c r="E79" s="44"/>
      <c r="F79" s="51">
        <f>(58937.7+1029.98)</f>
        <v>59967.68</v>
      </c>
      <c r="G79" s="47" t="s">
        <v>48</v>
      </c>
      <c r="H79" s="56">
        <v>202000010037537</v>
      </c>
      <c r="I79" s="49">
        <v>45566</v>
      </c>
      <c r="J79" s="49">
        <v>45566</v>
      </c>
      <c r="K79" s="50" t="s">
        <v>51</v>
      </c>
      <c r="L79" s="57"/>
      <c r="M79" s="58"/>
      <c r="N79" s="58"/>
      <c r="O79" s="58"/>
      <c r="P79" s="54"/>
      <c r="Q79" s="41"/>
      <c r="R79" s="41"/>
      <c r="S79" s="41"/>
      <c r="T79" s="41"/>
      <c r="U79" s="41"/>
      <c r="V79" s="40"/>
    </row>
    <row r="80" spans="1:22" ht="38.25" x14ac:dyDescent="0.25">
      <c r="A80" s="44" t="s">
        <v>47</v>
      </c>
      <c r="B80" s="44"/>
      <c r="C80" s="44"/>
      <c r="D80" s="44"/>
      <c r="E80" s="44"/>
      <c r="F80" s="51">
        <v>68608.72</v>
      </c>
      <c r="G80" s="47" t="s">
        <v>48</v>
      </c>
      <c r="H80" s="56">
        <v>202000010037537</v>
      </c>
      <c r="I80" s="49">
        <v>45598</v>
      </c>
      <c r="J80" s="49">
        <v>45598</v>
      </c>
      <c r="K80" s="50" t="s">
        <v>51</v>
      </c>
      <c r="L80" s="57"/>
      <c r="M80" s="58"/>
      <c r="N80" s="58"/>
      <c r="O80" s="58"/>
      <c r="P80" s="54"/>
      <c r="Q80" s="41"/>
      <c r="R80" s="41"/>
      <c r="S80" s="41"/>
      <c r="T80" s="41"/>
      <c r="U80" s="41"/>
      <c r="V80" s="40"/>
    </row>
    <row r="81" spans="1:22" ht="36" x14ac:dyDescent="0.25">
      <c r="A81" s="44" t="s">
        <v>52</v>
      </c>
      <c r="B81" s="44"/>
      <c r="C81" s="44"/>
      <c r="D81" s="44"/>
      <c r="E81" s="44"/>
      <c r="F81" s="51">
        <f>41559.22</f>
        <v>41559.22</v>
      </c>
      <c r="G81" s="47" t="s">
        <v>48</v>
      </c>
      <c r="H81" s="48">
        <v>201800010008207</v>
      </c>
      <c r="I81" s="49">
        <v>44896</v>
      </c>
      <c r="J81" s="49">
        <v>45383</v>
      </c>
      <c r="K81" s="52" t="s">
        <v>49</v>
      </c>
      <c r="L81" s="55"/>
      <c r="M81" s="55"/>
      <c r="N81" s="55"/>
      <c r="O81" s="55"/>
      <c r="P81" s="54"/>
      <c r="Q81" s="41"/>
      <c r="R81" s="41"/>
      <c r="S81" s="41"/>
      <c r="T81" s="41"/>
      <c r="U81" s="41"/>
      <c r="V81" s="40"/>
    </row>
    <row r="82" spans="1:22" ht="51" x14ac:dyDescent="0.25">
      <c r="A82" s="44" t="s">
        <v>53</v>
      </c>
      <c r="B82" s="44"/>
      <c r="C82" s="44"/>
      <c r="D82" s="44"/>
      <c r="E82" s="44"/>
      <c r="F82" s="51">
        <f>41559.22+526166.64</f>
        <v>567725.86</v>
      </c>
      <c r="G82" s="47" t="s">
        <v>48</v>
      </c>
      <c r="H82" s="48">
        <v>202300010046786</v>
      </c>
      <c r="I82" s="49" t="s">
        <v>54</v>
      </c>
      <c r="J82" s="49">
        <v>45383</v>
      </c>
      <c r="K82" s="59" t="s">
        <v>55</v>
      </c>
      <c r="L82" s="53" t="s">
        <v>56</v>
      </c>
      <c r="M82" s="53"/>
      <c r="N82" s="53"/>
      <c r="O82" s="53"/>
      <c r="P82" s="54"/>
      <c r="Q82" s="41"/>
      <c r="R82" s="41"/>
      <c r="S82" s="41"/>
      <c r="T82" s="41"/>
      <c r="U82" s="41"/>
      <c r="V82" s="41"/>
    </row>
    <row r="83" spans="1:22" ht="51" x14ac:dyDescent="0.25">
      <c r="A83" s="44" t="s">
        <v>53</v>
      </c>
      <c r="B83" s="44"/>
      <c r="C83" s="44"/>
      <c r="D83" s="44"/>
      <c r="E83" s="44"/>
      <c r="F83" s="51">
        <v>25008</v>
      </c>
      <c r="G83" s="47" t="s">
        <v>48</v>
      </c>
      <c r="H83" s="48">
        <v>202400010051414</v>
      </c>
      <c r="I83" s="49" t="s">
        <v>57</v>
      </c>
      <c r="J83" s="49">
        <v>45598</v>
      </c>
      <c r="K83" s="59" t="s">
        <v>55</v>
      </c>
      <c r="L83" s="60"/>
      <c r="M83" s="60"/>
      <c r="N83" s="60"/>
      <c r="O83" s="60"/>
      <c r="P83" s="54"/>
      <c r="Q83" s="41"/>
      <c r="R83" s="41"/>
      <c r="S83" s="41"/>
      <c r="T83" s="41"/>
      <c r="U83" s="41"/>
      <c r="V83" s="41"/>
    </row>
    <row r="84" spans="1:22" hidden="1" x14ac:dyDescent="0.25">
      <c r="A84" s="44" t="s">
        <v>58</v>
      </c>
      <c r="B84" s="44"/>
      <c r="C84" s="44"/>
      <c r="D84" s="44"/>
      <c r="E84" s="44"/>
      <c r="F84" s="61"/>
      <c r="G84" s="47"/>
      <c r="H84" s="48"/>
      <c r="I84" s="49"/>
      <c r="J84" s="49"/>
      <c r="K84" s="47"/>
      <c r="L84" s="60"/>
      <c r="M84" s="60"/>
      <c r="N84" s="60"/>
      <c r="O84" s="60"/>
      <c r="P84" s="54"/>
      <c r="Q84" s="41"/>
      <c r="R84" s="41"/>
      <c r="S84" s="41"/>
      <c r="T84" s="41"/>
      <c r="U84" s="41"/>
      <c r="V84" s="41"/>
    </row>
    <row r="85" spans="1:22" x14ac:dyDescent="0.25">
      <c r="A85" s="62" t="s">
        <v>59</v>
      </c>
      <c r="B85" s="62"/>
      <c r="C85" s="62"/>
      <c r="D85" s="62"/>
      <c r="E85" s="62"/>
      <c r="F85" s="63">
        <f>SUM(F69:F84)</f>
        <v>1253396.03</v>
      </c>
      <c r="G85" s="64"/>
      <c r="H85" s="64"/>
      <c r="I85" s="64"/>
      <c r="J85" s="64"/>
      <c r="K85" s="65"/>
      <c r="L85" s="41"/>
      <c r="M85" s="41"/>
      <c r="N85" s="41"/>
      <c r="O85" s="41"/>
      <c r="P85" s="54"/>
      <c r="Q85" s="41"/>
      <c r="R85" s="41"/>
      <c r="S85" s="41"/>
      <c r="T85" s="41"/>
      <c r="U85" s="41"/>
      <c r="V85" s="40"/>
    </row>
    <row r="86" spans="1:22" hidden="1" x14ac:dyDescent="0.25">
      <c r="A86" s="66" t="s">
        <v>60</v>
      </c>
      <c r="B86" s="66"/>
      <c r="C86" s="66"/>
      <c r="D86" s="66"/>
      <c r="E86" s="66"/>
      <c r="F86" s="66"/>
      <c r="G86" s="66"/>
      <c r="H86" s="66"/>
      <c r="I86" s="67"/>
      <c r="J86" s="68"/>
      <c r="K86" s="54"/>
      <c r="L86" s="41"/>
      <c r="M86" s="41"/>
      <c r="N86" s="41"/>
      <c r="O86" s="41"/>
      <c r="P86" s="54"/>
      <c r="Q86" s="54"/>
      <c r="R86" s="54"/>
      <c r="S86" s="54"/>
      <c r="T86" s="54"/>
      <c r="U86" s="54"/>
      <c r="V86" s="68"/>
    </row>
    <row r="87" spans="1:22" ht="15.75" thickBot="1" x14ac:dyDescent="0.3">
      <c r="A87" s="69"/>
      <c r="B87" s="69"/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  <c r="O87" s="69"/>
      <c r="P87" s="41"/>
      <c r="Q87" s="41"/>
      <c r="R87" s="41"/>
      <c r="S87" s="41"/>
      <c r="T87" s="41"/>
      <c r="U87" s="41"/>
      <c r="V87" s="40"/>
    </row>
    <row r="88" spans="1:22" ht="15.75" thickBot="1" x14ac:dyDescent="0.3">
      <c r="A88" s="70" t="s">
        <v>61</v>
      </c>
      <c r="B88" s="70"/>
      <c r="C88" s="70"/>
      <c r="D88" s="70"/>
      <c r="E88" s="70"/>
      <c r="F88" s="70"/>
      <c r="G88" s="70"/>
      <c r="H88" s="70"/>
      <c r="I88" s="70"/>
      <c r="J88" s="70"/>
      <c r="K88" s="70"/>
      <c r="L88" s="54"/>
      <c r="M88" s="54"/>
      <c r="N88" s="54"/>
      <c r="O88" s="54"/>
      <c r="P88" s="41"/>
      <c r="Q88" s="41"/>
      <c r="R88" s="41"/>
      <c r="S88" s="41"/>
      <c r="T88" s="41"/>
      <c r="U88" s="41"/>
      <c r="V88" s="40"/>
    </row>
    <row r="89" spans="1:22" ht="244.5" customHeight="1" thickBot="1" x14ac:dyDescent="0.3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54"/>
      <c r="M89" s="54"/>
      <c r="N89" s="54"/>
      <c r="O89" s="54"/>
      <c r="P89" s="41"/>
      <c r="Q89" s="41"/>
      <c r="R89" s="41"/>
      <c r="S89" s="41"/>
      <c r="T89" s="41"/>
      <c r="U89" s="41"/>
      <c r="V89" s="40"/>
    </row>
    <row r="90" spans="1:22" x14ac:dyDescent="0.25">
      <c r="A90" s="40"/>
      <c r="B90" s="40"/>
      <c r="C90" s="41"/>
      <c r="D90" s="40"/>
      <c r="E90" s="40"/>
      <c r="F90" s="40"/>
      <c r="G90" s="40"/>
      <c r="H90" s="40"/>
      <c r="I90" s="40"/>
      <c r="J90" s="40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0"/>
    </row>
    <row r="91" spans="1:22" ht="30" customHeight="1" x14ac:dyDescent="0.25">
      <c r="A91" s="66" t="s">
        <v>62</v>
      </c>
      <c r="B91" s="66"/>
      <c r="C91" s="66"/>
      <c r="D91" s="66"/>
      <c r="E91" s="66"/>
      <c r="F91" s="66"/>
      <c r="G91" s="66"/>
      <c r="H91" s="66"/>
      <c r="I91" s="71"/>
      <c r="J91" s="71"/>
      <c r="K91" s="7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0"/>
    </row>
    <row r="92" spans="1:22" x14ac:dyDescent="0.25">
      <c r="A92" s="40"/>
      <c r="B92" s="40"/>
      <c r="C92" s="41"/>
      <c r="D92" s="40"/>
      <c r="E92" s="40"/>
      <c r="F92" s="40"/>
      <c r="G92" s="40"/>
      <c r="H92" s="40"/>
      <c r="I92" s="40"/>
      <c r="J92" s="40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0"/>
    </row>
    <row r="93" spans="1:22" x14ac:dyDescent="0.25">
      <c r="A93" s="40"/>
      <c r="B93" s="40"/>
      <c r="C93" s="41"/>
      <c r="D93" s="40"/>
      <c r="E93" s="40"/>
      <c r="F93" s="40"/>
      <c r="G93" s="40"/>
      <c r="H93" s="40"/>
      <c r="I93" s="40"/>
      <c r="J93" s="40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0"/>
    </row>
    <row r="94" spans="1:22" x14ac:dyDescent="0.25">
      <c r="A94" s="40"/>
      <c r="B94" s="40"/>
      <c r="C94" s="41"/>
      <c r="D94" s="40"/>
      <c r="E94" s="40"/>
      <c r="F94" s="40"/>
      <c r="G94" s="40"/>
      <c r="H94" s="40"/>
      <c r="I94" s="40"/>
      <c r="J94" s="40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0"/>
    </row>
    <row r="95" spans="1:22" x14ac:dyDescent="0.25">
      <c r="A95" s="40"/>
      <c r="B95" s="40"/>
      <c r="C95" s="41"/>
      <c r="D95" s="72"/>
      <c r="E95" s="72"/>
      <c r="F95" s="72"/>
      <c r="I95" s="72"/>
      <c r="J95" s="72"/>
      <c r="K95" s="72"/>
      <c r="L95" s="72"/>
      <c r="M95" s="41"/>
      <c r="N95" s="41"/>
      <c r="O95" s="41"/>
      <c r="P95" s="41"/>
      <c r="Q95" s="41"/>
      <c r="R95" s="41"/>
      <c r="S95" s="41"/>
      <c r="T95" s="41"/>
      <c r="U95" s="41"/>
      <c r="V95" s="40"/>
    </row>
    <row r="96" spans="1:22" x14ac:dyDescent="0.25">
      <c r="A96" s="40"/>
      <c r="B96" s="40"/>
      <c r="C96" s="41"/>
      <c r="D96" s="72"/>
      <c r="E96" s="72"/>
      <c r="F96" s="72"/>
      <c r="I96" s="72"/>
      <c r="J96" s="72"/>
      <c r="K96" s="72"/>
      <c r="L96" s="72"/>
      <c r="M96" s="41"/>
      <c r="N96" s="41"/>
      <c r="O96" s="41"/>
      <c r="P96" s="41"/>
      <c r="Q96" s="41"/>
      <c r="R96" s="41"/>
      <c r="S96" s="41"/>
      <c r="T96" s="41"/>
      <c r="U96" s="41"/>
      <c r="V96" s="40"/>
    </row>
    <row r="97" spans="1:22" x14ac:dyDescent="0.25">
      <c r="A97" s="40"/>
      <c r="B97" s="40"/>
      <c r="C97" s="41"/>
      <c r="D97" s="40"/>
      <c r="E97" s="40"/>
      <c r="F97" s="40"/>
      <c r="G97" s="40"/>
      <c r="H97" s="40"/>
      <c r="I97" s="40"/>
      <c r="J97" s="40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0"/>
    </row>
    <row r="98" spans="1:22" x14ac:dyDescent="0.25">
      <c r="A98" s="40"/>
      <c r="B98" s="40"/>
      <c r="C98" s="41"/>
      <c r="D98" s="40"/>
      <c r="E98" s="40"/>
      <c r="F98" s="40"/>
      <c r="G98" s="40"/>
      <c r="H98" s="40"/>
      <c r="I98" s="40"/>
      <c r="J98" s="40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0"/>
    </row>
    <row r="99" spans="1:22" x14ac:dyDescent="0.25">
      <c r="A99" s="40"/>
      <c r="B99" s="40"/>
      <c r="C99" s="41"/>
      <c r="D99" s="40"/>
      <c r="E99" s="40"/>
      <c r="F99" s="40"/>
      <c r="G99" s="40"/>
      <c r="H99" s="40"/>
      <c r="I99" s="40"/>
      <c r="J99" s="40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0"/>
    </row>
  </sheetData>
  <autoFilter ref="A68:K86" xr:uid="{C8D07A7C-6295-4D47-87EA-DB7C47849E62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72">
    <mergeCell ref="A87:O87"/>
    <mergeCell ref="A88:K89"/>
    <mergeCell ref="A91:K91"/>
    <mergeCell ref="D95:F95"/>
    <mergeCell ref="I95:L95"/>
    <mergeCell ref="D96:F96"/>
    <mergeCell ref="I96:L96"/>
    <mergeCell ref="A82:E82"/>
    <mergeCell ref="L82:O82"/>
    <mergeCell ref="A83:E83"/>
    <mergeCell ref="A84:E84"/>
    <mergeCell ref="A85:E85"/>
    <mergeCell ref="A86:H86"/>
    <mergeCell ref="A78:E78"/>
    <mergeCell ref="L78:O78"/>
    <mergeCell ref="A79:E79"/>
    <mergeCell ref="A80:E80"/>
    <mergeCell ref="A81:E81"/>
    <mergeCell ref="L81:O81"/>
    <mergeCell ref="A75:E75"/>
    <mergeCell ref="L75:O75"/>
    <mergeCell ref="A76:E76"/>
    <mergeCell ref="L76:O76"/>
    <mergeCell ref="A77:E77"/>
    <mergeCell ref="L77:O77"/>
    <mergeCell ref="A72:E72"/>
    <mergeCell ref="L72:O72"/>
    <mergeCell ref="A73:E73"/>
    <mergeCell ref="L73:O73"/>
    <mergeCell ref="A74:E74"/>
    <mergeCell ref="L74:O74"/>
    <mergeCell ref="A67:K67"/>
    <mergeCell ref="A68:E68"/>
    <mergeCell ref="A69:E69"/>
    <mergeCell ref="A70:E70"/>
    <mergeCell ref="L70:O70"/>
    <mergeCell ref="A71:E71"/>
    <mergeCell ref="L71:O71"/>
    <mergeCell ref="A59:E60"/>
    <mergeCell ref="A61:E61"/>
    <mergeCell ref="A62:E62"/>
    <mergeCell ref="A63:E63"/>
    <mergeCell ref="A64:E64"/>
    <mergeCell ref="A65:E65"/>
    <mergeCell ref="K20:N20"/>
    <mergeCell ref="O20:P20"/>
    <mergeCell ref="R20:S20"/>
    <mergeCell ref="T20:U20"/>
    <mergeCell ref="V20:V21"/>
    <mergeCell ref="A58:E58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9:N9"/>
    <mergeCell ref="A10:N10"/>
    <mergeCell ref="A11:V11"/>
    <mergeCell ref="A12:N12"/>
    <mergeCell ref="A13:V13"/>
    <mergeCell ref="A14:V14"/>
    <mergeCell ref="A1:V1"/>
    <mergeCell ref="A3:V3"/>
    <mergeCell ref="A5:V5"/>
    <mergeCell ref="A6:N6"/>
    <mergeCell ref="A7:N7"/>
    <mergeCell ref="A8:V8"/>
  </mergeCells>
  <pageMargins left="0.511811024" right="0.511811024" top="0.78740157499999996" bottom="0.78740157499999996" header="0.31496062000000002" footer="0.31496062000000002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H.E.FORMOSA-IMED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Kátia Mendes Magalhães</dc:creator>
  <cp:lastModifiedBy>Kátia Mendes Magalhães</cp:lastModifiedBy>
  <dcterms:created xsi:type="dcterms:W3CDTF">2024-12-20T13:42:28Z</dcterms:created>
  <dcterms:modified xsi:type="dcterms:W3CDTF">2024-12-20T13:44:30Z</dcterms:modified>
</cp:coreProperties>
</file>